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5" yWindow="0" windowWidth="16365" windowHeight="11460" tabRatio="626"/>
  </bookViews>
  <sheets>
    <sheet name="Planilha Orçamentária" sheetId="2" r:id="rId1"/>
    <sheet name="Cronograma" sheetId="3" r:id="rId2"/>
  </sheets>
  <externalReferences>
    <externalReference r:id="rId3"/>
  </externalReferences>
  <definedNames>
    <definedName name="__shared_1_0_0">#REF!</definedName>
    <definedName name="__shared_1_0_1">#N/A</definedName>
    <definedName name="__shared_1_0_10">#N/A</definedName>
    <definedName name="__shared_1_0_100">#N/A</definedName>
    <definedName name="__shared_1_0_101">#N/A</definedName>
    <definedName name="__shared_1_0_102">#N/A</definedName>
    <definedName name="__shared_1_0_103">#N/A</definedName>
    <definedName name="__shared_1_0_104">#N/A</definedName>
    <definedName name="__shared_1_0_105">#N/A</definedName>
    <definedName name="__shared_1_0_106">#N/A</definedName>
    <definedName name="__shared_1_0_107">#N/A</definedName>
    <definedName name="__shared_1_0_108">#N/A</definedName>
    <definedName name="__shared_1_0_109">#N/A</definedName>
    <definedName name="__shared_1_0_11">#REF!</definedName>
    <definedName name="__shared_1_0_110">#N/A</definedName>
    <definedName name="__shared_1_0_111">#N/A</definedName>
    <definedName name="__shared_1_0_112">#N/A</definedName>
    <definedName name="__shared_1_0_113">#N/A</definedName>
    <definedName name="__shared_1_0_114">#N/A</definedName>
    <definedName name="__shared_1_0_115">#N/A</definedName>
    <definedName name="__shared_1_0_116">#N/A</definedName>
    <definedName name="__shared_1_0_117">#N/A</definedName>
    <definedName name="__shared_1_0_118">#N/A</definedName>
    <definedName name="__shared_1_0_119">#N/A</definedName>
    <definedName name="__shared_1_0_12">#N/A</definedName>
    <definedName name="__shared_1_0_120">#N/A</definedName>
    <definedName name="__shared_1_0_121">#N/A</definedName>
    <definedName name="__shared_1_0_122">#REF!</definedName>
    <definedName name="__shared_1_0_123">#N/A</definedName>
    <definedName name="__shared_1_0_124">#N/A</definedName>
    <definedName name="__shared_1_0_125">#N/A</definedName>
    <definedName name="__shared_1_0_126">#N/A</definedName>
    <definedName name="__shared_1_0_127">#N/A</definedName>
    <definedName name="__shared_1_0_128">#N/A</definedName>
    <definedName name="__shared_1_0_129">#N/A</definedName>
    <definedName name="__shared_1_0_13">#N/A</definedName>
    <definedName name="__shared_1_0_130">#N/A</definedName>
    <definedName name="__shared_1_0_131">#N/A</definedName>
    <definedName name="__shared_1_0_132">#N/A</definedName>
    <definedName name="__shared_1_0_133">#N/A</definedName>
    <definedName name="__shared_1_0_134">#N/A</definedName>
    <definedName name="__shared_1_0_135">#N/A</definedName>
    <definedName name="__shared_1_0_136">#N/A</definedName>
    <definedName name="__shared_1_0_137">#N/A</definedName>
    <definedName name="__shared_1_0_138">#N/A</definedName>
    <definedName name="__shared_1_0_139">#REF!</definedName>
    <definedName name="__shared_1_0_14">#N/A</definedName>
    <definedName name="__shared_1_0_140">#N/A</definedName>
    <definedName name="__shared_1_0_141">#N/A</definedName>
    <definedName name="__shared_1_0_142">#N/A</definedName>
    <definedName name="__shared_1_0_143">#N/A</definedName>
    <definedName name="__shared_1_0_144">#N/A</definedName>
    <definedName name="__shared_1_0_145">#N/A</definedName>
    <definedName name="__shared_1_0_146">#N/A</definedName>
    <definedName name="__shared_1_0_147">#N/A</definedName>
    <definedName name="__shared_1_0_148">#N/A</definedName>
    <definedName name="__shared_1_0_149">#N/A</definedName>
    <definedName name="__shared_1_0_15">#N/A</definedName>
    <definedName name="__shared_1_0_150">#N/A</definedName>
    <definedName name="__shared_1_0_151">#REF!</definedName>
    <definedName name="__shared_1_0_152">#N/A</definedName>
    <definedName name="__shared_1_0_153">#N/A</definedName>
    <definedName name="__shared_1_0_154">#N/A</definedName>
    <definedName name="__shared_1_0_155">#N/A</definedName>
    <definedName name="__shared_1_0_156">#N/A</definedName>
    <definedName name="__shared_1_0_157">#N/A</definedName>
    <definedName name="__shared_1_0_158">#N/A</definedName>
    <definedName name="__shared_1_0_159">#N/A</definedName>
    <definedName name="__shared_1_0_16">#N/A</definedName>
    <definedName name="__shared_1_0_160">#N/A</definedName>
    <definedName name="__shared_1_0_161">#N/A</definedName>
    <definedName name="__shared_1_0_162">#N/A</definedName>
    <definedName name="__shared_1_0_163">#REF!</definedName>
    <definedName name="__shared_1_0_164">#N/A</definedName>
    <definedName name="__shared_1_0_165">#N/A</definedName>
    <definedName name="__shared_1_0_166">#N/A</definedName>
    <definedName name="__shared_1_0_167">#N/A</definedName>
    <definedName name="__shared_1_0_168">#N/A</definedName>
    <definedName name="__shared_1_0_169">#N/A</definedName>
    <definedName name="__shared_1_0_17">#N/A</definedName>
    <definedName name="__shared_1_0_170">#N/A</definedName>
    <definedName name="__shared_1_0_171">#N/A</definedName>
    <definedName name="__shared_1_0_172">#N/A</definedName>
    <definedName name="__shared_1_0_173">#N/A</definedName>
    <definedName name="__shared_1_0_174">#N/A</definedName>
    <definedName name="__shared_1_0_175">#N/A</definedName>
    <definedName name="__shared_1_0_176">#REF!</definedName>
    <definedName name="__shared_1_0_177">#N/A</definedName>
    <definedName name="__shared_1_0_178">#N/A</definedName>
    <definedName name="__shared_1_0_179">#N/A</definedName>
    <definedName name="__shared_1_0_18">#N/A</definedName>
    <definedName name="__shared_1_0_180">#N/A</definedName>
    <definedName name="__shared_1_0_181">#N/A</definedName>
    <definedName name="__shared_1_0_182">#N/A</definedName>
    <definedName name="__shared_1_0_183">#N/A</definedName>
    <definedName name="__shared_1_0_184">#N/A</definedName>
    <definedName name="__shared_1_0_185">#N/A</definedName>
    <definedName name="__shared_1_0_186">#N/A</definedName>
    <definedName name="__shared_1_0_187">#REF!</definedName>
    <definedName name="__shared_1_0_188">#N/A</definedName>
    <definedName name="__shared_1_0_189">#N/A</definedName>
    <definedName name="__shared_1_0_19">#N/A</definedName>
    <definedName name="__shared_1_0_190">#N/A</definedName>
    <definedName name="__shared_1_0_191">#N/A</definedName>
    <definedName name="__shared_1_0_192">#N/A</definedName>
    <definedName name="__shared_1_0_193">#N/A</definedName>
    <definedName name="__shared_1_0_194">#N/A</definedName>
    <definedName name="__shared_1_0_195">#N/A</definedName>
    <definedName name="__shared_1_0_196">#N/A</definedName>
    <definedName name="__shared_1_0_197">#N/A</definedName>
    <definedName name="__shared_1_0_198">#REF!</definedName>
    <definedName name="__shared_1_0_199">#N/A</definedName>
    <definedName name="__shared_1_0_2">#N/A</definedName>
    <definedName name="__shared_1_0_20">#N/A</definedName>
    <definedName name="__shared_1_0_200">#N/A</definedName>
    <definedName name="__shared_1_0_201">#N/A</definedName>
    <definedName name="__shared_1_0_202">#N/A</definedName>
    <definedName name="__shared_1_0_203">#N/A</definedName>
    <definedName name="__shared_1_0_204">#N/A</definedName>
    <definedName name="__shared_1_0_205">#N/A</definedName>
    <definedName name="__shared_1_0_206">#N/A</definedName>
    <definedName name="__shared_1_0_207">#N/A</definedName>
    <definedName name="__shared_1_0_208">#N/A</definedName>
    <definedName name="__shared_1_0_209">#REF!</definedName>
    <definedName name="__shared_1_0_21">#N/A</definedName>
    <definedName name="__shared_1_0_210">#N/A</definedName>
    <definedName name="__shared_1_0_211">#N/A</definedName>
    <definedName name="__shared_1_0_212">#N/A</definedName>
    <definedName name="__shared_1_0_213">#N/A</definedName>
    <definedName name="__shared_1_0_214">#N/A</definedName>
    <definedName name="__shared_1_0_215">#N/A</definedName>
    <definedName name="__shared_1_0_216">#N/A</definedName>
    <definedName name="__shared_1_0_217">#N/A</definedName>
    <definedName name="__shared_1_0_218">#N/A</definedName>
    <definedName name="__shared_1_0_219">#N/A</definedName>
    <definedName name="__shared_1_0_22">#REF!</definedName>
    <definedName name="__shared_1_0_220">#REF!</definedName>
    <definedName name="__shared_1_0_221">#N/A</definedName>
    <definedName name="__shared_1_0_222">#N/A</definedName>
    <definedName name="__shared_1_0_223">#N/A</definedName>
    <definedName name="__shared_1_0_224">#N/A</definedName>
    <definedName name="__shared_1_0_225">#N/A</definedName>
    <definedName name="__shared_1_0_226">#N/A</definedName>
    <definedName name="__shared_1_0_227">#N/A</definedName>
    <definedName name="__shared_1_0_228">#N/A</definedName>
    <definedName name="__shared_1_0_229">#N/A</definedName>
    <definedName name="__shared_1_0_23">#N/A</definedName>
    <definedName name="__shared_1_0_230">#N/A</definedName>
    <definedName name="__shared_1_0_231">#N/A</definedName>
    <definedName name="__shared_1_0_232">#REF!</definedName>
    <definedName name="__shared_1_0_233">#N/A</definedName>
    <definedName name="__shared_1_0_234">#N/A</definedName>
    <definedName name="__shared_1_0_235">#N/A</definedName>
    <definedName name="__shared_1_0_236">#N/A</definedName>
    <definedName name="__shared_1_0_237">#N/A</definedName>
    <definedName name="__shared_1_0_238">#N/A</definedName>
    <definedName name="__shared_1_0_239">#N/A</definedName>
    <definedName name="__shared_1_0_24">#N/A</definedName>
    <definedName name="__shared_1_0_240">#N/A</definedName>
    <definedName name="__shared_1_0_241">#N/A</definedName>
    <definedName name="__shared_1_0_242">#N/A</definedName>
    <definedName name="__shared_1_0_243">#REF!</definedName>
    <definedName name="__shared_1_0_244">#N/A</definedName>
    <definedName name="__shared_1_0_245">#N/A</definedName>
    <definedName name="__shared_1_0_246">#N/A</definedName>
    <definedName name="__shared_1_0_247">#N/A</definedName>
    <definedName name="__shared_1_0_248">#N/A</definedName>
    <definedName name="__shared_1_0_249">#N/A</definedName>
    <definedName name="__shared_1_0_25">#N/A</definedName>
    <definedName name="__shared_1_0_250">#N/A</definedName>
    <definedName name="__shared_1_0_251">#N/A</definedName>
    <definedName name="__shared_1_0_252">#N/A</definedName>
    <definedName name="__shared_1_0_253">#N/A</definedName>
    <definedName name="__shared_1_0_254">#REF!</definedName>
    <definedName name="__shared_1_0_255">#N/A</definedName>
    <definedName name="__shared_1_0_256">#N/A</definedName>
    <definedName name="__shared_1_0_257">#N/A</definedName>
    <definedName name="__shared_1_0_258">#N/A</definedName>
    <definedName name="__shared_1_0_259">#N/A</definedName>
    <definedName name="__shared_1_0_26">#N/A</definedName>
    <definedName name="__shared_1_0_260">#N/A</definedName>
    <definedName name="__shared_1_0_261">#N/A</definedName>
    <definedName name="__shared_1_0_262">#N/A</definedName>
    <definedName name="__shared_1_0_263">#N/A</definedName>
    <definedName name="__shared_1_0_264">#N/A</definedName>
    <definedName name="__shared_1_0_265">#REF!</definedName>
    <definedName name="__shared_1_0_266">#N/A</definedName>
    <definedName name="__shared_1_0_267">#N/A</definedName>
    <definedName name="__shared_1_0_268">#N/A</definedName>
    <definedName name="__shared_1_0_269">#N/A</definedName>
    <definedName name="__shared_1_0_27">#N/A</definedName>
    <definedName name="__shared_1_0_270">#N/A</definedName>
    <definedName name="__shared_1_0_271">#N/A</definedName>
    <definedName name="__shared_1_0_272">#N/A</definedName>
    <definedName name="__shared_1_0_273">#N/A</definedName>
    <definedName name="__shared_1_0_274">#N/A</definedName>
    <definedName name="__shared_1_0_275">#N/A</definedName>
    <definedName name="__shared_1_0_276">#REF!</definedName>
    <definedName name="__shared_1_0_277">#N/A</definedName>
    <definedName name="__shared_1_0_278">#N/A</definedName>
    <definedName name="__shared_1_0_279">#N/A</definedName>
    <definedName name="__shared_1_0_28">#N/A</definedName>
    <definedName name="__shared_1_0_280">#N/A</definedName>
    <definedName name="__shared_1_0_281">#N/A</definedName>
    <definedName name="__shared_1_0_282">#N/A</definedName>
    <definedName name="__shared_1_0_283">#N/A</definedName>
    <definedName name="__shared_1_0_284">#N/A</definedName>
    <definedName name="__shared_1_0_285">#N/A</definedName>
    <definedName name="__shared_1_0_286">#N/A</definedName>
    <definedName name="__shared_1_0_287">#REF!</definedName>
    <definedName name="__shared_1_0_288">#N/A</definedName>
    <definedName name="__shared_1_0_289">#N/A</definedName>
    <definedName name="__shared_1_0_29">#N/A</definedName>
    <definedName name="__shared_1_0_290">#N/A</definedName>
    <definedName name="__shared_1_0_291">#N/A</definedName>
    <definedName name="__shared_1_0_292">#N/A</definedName>
    <definedName name="__shared_1_0_293">#N/A</definedName>
    <definedName name="__shared_1_0_294">#N/A</definedName>
    <definedName name="__shared_1_0_295">#N/A</definedName>
    <definedName name="__shared_1_0_296">#N/A</definedName>
    <definedName name="__shared_1_0_297">#N/A</definedName>
    <definedName name="__shared_1_0_298">#REF!</definedName>
    <definedName name="__shared_1_0_299">#N/A</definedName>
    <definedName name="__shared_1_0_3">#N/A</definedName>
    <definedName name="__shared_1_0_30">#N/A</definedName>
    <definedName name="__shared_1_0_300">#N/A</definedName>
    <definedName name="__shared_1_0_301">#N/A</definedName>
    <definedName name="__shared_1_0_302">#N/A</definedName>
    <definedName name="__shared_1_0_303">#N/A</definedName>
    <definedName name="__shared_1_0_304">#N/A</definedName>
    <definedName name="__shared_1_0_305">#N/A</definedName>
    <definedName name="__shared_1_0_306">#N/A</definedName>
    <definedName name="__shared_1_0_307">#N/A</definedName>
    <definedName name="__shared_1_0_308">#N/A</definedName>
    <definedName name="__shared_1_0_309">#REF!</definedName>
    <definedName name="__shared_1_0_31">#N/A</definedName>
    <definedName name="__shared_1_0_310">#N/A</definedName>
    <definedName name="__shared_1_0_311">#N/A</definedName>
    <definedName name="__shared_1_0_312">#N/A</definedName>
    <definedName name="__shared_1_0_313">#N/A</definedName>
    <definedName name="__shared_1_0_314">#N/A</definedName>
    <definedName name="__shared_1_0_315">#N/A</definedName>
    <definedName name="__shared_1_0_316">#N/A</definedName>
    <definedName name="__shared_1_0_317">#N/A</definedName>
    <definedName name="__shared_1_0_318">#N/A</definedName>
    <definedName name="__shared_1_0_319">#N/A</definedName>
    <definedName name="__shared_1_0_32">#N/A</definedName>
    <definedName name="__shared_1_0_320">#REF!</definedName>
    <definedName name="__shared_1_0_321">#N/A</definedName>
    <definedName name="__shared_1_0_322">#N/A</definedName>
    <definedName name="__shared_1_0_323">#N/A</definedName>
    <definedName name="__shared_1_0_324">#N/A</definedName>
    <definedName name="__shared_1_0_325">#N/A</definedName>
    <definedName name="__shared_1_0_326">#N/A</definedName>
    <definedName name="__shared_1_0_327">#N/A</definedName>
    <definedName name="__shared_1_0_328">#N/A</definedName>
    <definedName name="__shared_1_0_329">#N/A</definedName>
    <definedName name="__shared_1_0_33">#REF!</definedName>
    <definedName name="__shared_1_0_330">#N/A</definedName>
    <definedName name="__shared_1_0_331">#REF!</definedName>
    <definedName name="__shared_1_0_332">#N/A</definedName>
    <definedName name="__shared_1_0_333">#N/A</definedName>
    <definedName name="__shared_1_0_334">#N/A</definedName>
    <definedName name="__shared_1_0_335">#N/A</definedName>
    <definedName name="__shared_1_0_336">#N/A</definedName>
    <definedName name="__shared_1_0_337">#N/A</definedName>
    <definedName name="__shared_1_0_338">#N/A</definedName>
    <definedName name="__shared_1_0_339">#N/A</definedName>
    <definedName name="__shared_1_0_34">#N/A</definedName>
    <definedName name="__shared_1_0_340">#N/A</definedName>
    <definedName name="__shared_1_0_341">#N/A</definedName>
    <definedName name="__shared_1_0_342">#REF!</definedName>
    <definedName name="__shared_1_0_343">#N/A</definedName>
    <definedName name="__shared_1_0_344">#N/A</definedName>
    <definedName name="__shared_1_0_345">#N/A</definedName>
    <definedName name="__shared_1_0_346">#N/A</definedName>
    <definedName name="__shared_1_0_347">#N/A</definedName>
    <definedName name="__shared_1_0_348">#N/A</definedName>
    <definedName name="__shared_1_0_349">#N/A</definedName>
    <definedName name="__shared_1_0_35">#N/A</definedName>
    <definedName name="__shared_1_0_350">#N/A</definedName>
    <definedName name="__shared_1_0_351">#N/A</definedName>
    <definedName name="__shared_1_0_352">#N/A</definedName>
    <definedName name="__shared_1_0_353">#REF!</definedName>
    <definedName name="__shared_1_0_354">#N/A</definedName>
    <definedName name="__shared_1_0_355">#N/A</definedName>
    <definedName name="__shared_1_0_356">#N/A</definedName>
    <definedName name="__shared_1_0_357">#N/A</definedName>
    <definedName name="__shared_1_0_358">#N/A</definedName>
    <definedName name="__shared_1_0_359">#N/A</definedName>
    <definedName name="__shared_1_0_36">#N/A</definedName>
    <definedName name="__shared_1_0_360">#N/A</definedName>
    <definedName name="__shared_1_0_361">#N/A</definedName>
    <definedName name="__shared_1_0_362">#N/A</definedName>
    <definedName name="__shared_1_0_363">#N/A</definedName>
    <definedName name="__shared_1_0_364">#REF!</definedName>
    <definedName name="__shared_1_0_365">#N/A</definedName>
    <definedName name="__shared_1_0_366">#N/A</definedName>
    <definedName name="__shared_1_0_367">#N/A</definedName>
    <definedName name="__shared_1_0_368">#N/A</definedName>
    <definedName name="__shared_1_0_369">#N/A</definedName>
    <definedName name="__shared_1_0_37">#N/A</definedName>
    <definedName name="__shared_1_0_370">#N/A</definedName>
    <definedName name="__shared_1_0_371">#N/A</definedName>
    <definedName name="__shared_1_0_372">#N/A</definedName>
    <definedName name="__shared_1_0_373">#N/A</definedName>
    <definedName name="__shared_1_0_374">#N/A</definedName>
    <definedName name="__shared_1_0_375">#REF!</definedName>
    <definedName name="__shared_1_0_376">#N/A</definedName>
    <definedName name="__shared_1_0_377">#N/A</definedName>
    <definedName name="__shared_1_0_378">#N/A</definedName>
    <definedName name="__shared_1_0_379">#N/A</definedName>
    <definedName name="__shared_1_0_38">#N/A</definedName>
    <definedName name="__shared_1_0_380">#N/A</definedName>
    <definedName name="__shared_1_0_381">#N/A</definedName>
    <definedName name="__shared_1_0_382">#N/A</definedName>
    <definedName name="__shared_1_0_383">#N/A</definedName>
    <definedName name="__shared_1_0_384">#N/A</definedName>
    <definedName name="__shared_1_0_385">#N/A</definedName>
    <definedName name="__shared_1_0_386">#REF!</definedName>
    <definedName name="__shared_1_0_387">#N/A</definedName>
    <definedName name="__shared_1_0_388">#N/A</definedName>
    <definedName name="__shared_1_0_389">#N/A</definedName>
    <definedName name="__shared_1_0_39">#N/A</definedName>
    <definedName name="__shared_1_0_390">#N/A</definedName>
    <definedName name="__shared_1_0_391">#N/A</definedName>
    <definedName name="__shared_1_0_392">#N/A</definedName>
    <definedName name="__shared_1_0_393">#N/A</definedName>
    <definedName name="__shared_1_0_394">#N/A</definedName>
    <definedName name="__shared_1_0_395">#N/A</definedName>
    <definedName name="__shared_1_0_396">#N/A</definedName>
    <definedName name="__shared_1_0_397">#REF!</definedName>
    <definedName name="__shared_1_0_398">#N/A</definedName>
    <definedName name="__shared_1_0_399">#N/A</definedName>
    <definedName name="__shared_1_0_4">#N/A</definedName>
    <definedName name="__shared_1_0_40">#N/A</definedName>
    <definedName name="__shared_1_0_400">#N/A</definedName>
    <definedName name="__shared_1_0_401">#N/A</definedName>
    <definedName name="__shared_1_0_402">#N/A</definedName>
    <definedName name="__shared_1_0_403">#N/A</definedName>
    <definedName name="__shared_1_0_404">#N/A</definedName>
    <definedName name="__shared_1_0_405">#N/A</definedName>
    <definedName name="__shared_1_0_406">#N/A</definedName>
    <definedName name="__shared_1_0_407">#N/A</definedName>
    <definedName name="__shared_1_0_408">#REF!</definedName>
    <definedName name="__shared_1_0_409">#N/A</definedName>
    <definedName name="__shared_1_0_41">#N/A</definedName>
    <definedName name="__shared_1_0_410">#N/A</definedName>
    <definedName name="__shared_1_0_411">#N/A</definedName>
    <definedName name="__shared_1_0_412">#N/A</definedName>
    <definedName name="__shared_1_0_413">#N/A</definedName>
    <definedName name="__shared_1_0_414">#N/A</definedName>
    <definedName name="__shared_1_0_415">#N/A</definedName>
    <definedName name="__shared_1_0_416">#N/A</definedName>
    <definedName name="__shared_1_0_417">#N/A</definedName>
    <definedName name="__shared_1_0_418">#N/A</definedName>
    <definedName name="__shared_1_0_419">#REF!</definedName>
    <definedName name="__shared_1_0_42">#N/A</definedName>
    <definedName name="__shared_1_0_420">#N/A</definedName>
    <definedName name="__shared_1_0_421">#N/A</definedName>
    <definedName name="__shared_1_0_422">#N/A</definedName>
    <definedName name="__shared_1_0_423">#N/A</definedName>
    <definedName name="__shared_1_0_424">#N/A</definedName>
    <definedName name="__shared_1_0_425">#N/A</definedName>
    <definedName name="__shared_1_0_426">#N/A</definedName>
    <definedName name="__shared_1_0_427">#N/A</definedName>
    <definedName name="__shared_1_0_428">#N/A</definedName>
    <definedName name="__shared_1_0_429">#N/A</definedName>
    <definedName name="__shared_1_0_43">#N/A</definedName>
    <definedName name="__shared_1_0_430">#REF!</definedName>
    <definedName name="__shared_1_0_431">#N/A</definedName>
    <definedName name="__shared_1_0_432">#N/A</definedName>
    <definedName name="__shared_1_0_433">#N/A</definedName>
    <definedName name="__shared_1_0_434">#N/A</definedName>
    <definedName name="__shared_1_0_435">#N/A</definedName>
    <definedName name="__shared_1_0_436">#N/A</definedName>
    <definedName name="__shared_1_0_437">#N/A</definedName>
    <definedName name="__shared_1_0_438">#N/A</definedName>
    <definedName name="__shared_1_0_439">#N/A</definedName>
    <definedName name="__shared_1_0_44">#REF!</definedName>
    <definedName name="__shared_1_0_440">#N/A</definedName>
    <definedName name="__shared_1_0_441">#REF!</definedName>
    <definedName name="__shared_1_0_442">#N/A</definedName>
    <definedName name="__shared_1_0_443">#N/A</definedName>
    <definedName name="__shared_1_0_444">#N/A</definedName>
    <definedName name="__shared_1_0_445">#N/A</definedName>
    <definedName name="__shared_1_0_446">#N/A</definedName>
    <definedName name="__shared_1_0_447">#N/A</definedName>
    <definedName name="__shared_1_0_448">#N/A</definedName>
    <definedName name="__shared_1_0_449">#N/A</definedName>
    <definedName name="__shared_1_0_45">#N/A</definedName>
    <definedName name="__shared_1_0_450">#N/A</definedName>
    <definedName name="__shared_1_0_451">#N/A</definedName>
    <definedName name="__shared_1_0_452">#N/A</definedName>
    <definedName name="__shared_1_0_453">#N/A</definedName>
    <definedName name="__shared_1_0_454">#REF!</definedName>
    <definedName name="__shared_1_0_455">#N/A</definedName>
    <definedName name="__shared_1_0_456">#N/A</definedName>
    <definedName name="__shared_1_0_457">#N/A</definedName>
    <definedName name="__shared_1_0_458">#N/A</definedName>
    <definedName name="__shared_1_0_459">#N/A</definedName>
    <definedName name="__shared_1_0_46">#N/A</definedName>
    <definedName name="__shared_1_0_460">#N/A</definedName>
    <definedName name="__shared_1_0_461">#N/A</definedName>
    <definedName name="__shared_1_0_462">#N/A</definedName>
    <definedName name="__shared_1_0_463">#N/A</definedName>
    <definedName name="__shared_1_0_464">#N/A</definedName>
    <definedName name="__shared_1_0_465">#REF!</definedName>
    <definedName name="__shared_1_0_466">#N/A</definedName>
    <definedName name="__shared_1_0_467">#N/A</definedName>
    <definedName name="__shared_1_0_468">#N/A</definedName>
    <definedName name="__shared_1_0_469">#N/A</definedName>
    <definedName name="__shared_1_0_47">#N/A</definedName>
    <definedName name="__shared_1_0_470">#N/A</definedName>
    <definedName name="__shared_1_0_471">#N/A</definedName>
    <definedName name="__shared_1_0_472">#N/A</definedName>
    <definedName name="__shared_1_0_473">#N/A</definedName>
    <definedName name="__shared_1_0_474">#N/A</definedName>
    <definedName name="__shared_1_0_475">#N/A</definedName>
    <definedName name="__shared_1_0_476">#N/A</definedName>
    <definedName name="__shared_1_0_477">#REF!</definedName>
    <definedName name="__shared_1_0_478">#N/A</definedName>
    <definedName name="__shared_1_0_479">#N/A</definedName>
    <definedName name="__shared_1_0_48">#N/A</definedName>
    <definedName name="__shared_1_0_480">#N/A</definedName>
    <definedName name="__shared_1_0_481">#N/A</definedName>
    <definedName name="__shared_1_0_482">#N/A</definedName>
    <definedName name="__shared_1_0_483">#N/A</definedName>
    <definedName name="__shared_1_0_484">#N/A</definedName>
    <definedName name="__shared_1_0_485">#N/A</definedName>
    <definedName name="__shared_1_0_486">#N/A</definedName>
    <definedName name="__shared_1_0_487">#N/A</definedName>
    <definedName name="__shared_1_0_488">#REF!</definedName>
    <definedName name="__shared_1_0_489">#N/A</definedName>
    <definedName name="__shared_1_0_49">#N/A</definedName>
    <definedName name="__shared_1_0_490">#N/A</definedName>
    <definedName name="__shared_1_0_491">#N/A</definedName>
    <definedName name="__shared_1_0_492">#N/A</definedName>
    <definedName name="__shared_1_0_493">#N/A</definedName>
    <definedName name="__shared_1_0_494">#N/A</definedName>
    <definedName name="__shared_1_0_495">#N/A</definedName>
    <definedName name="__shared_1_0_496">#N/A</definedName>
    <definedName name="__shared_1_0_497">#N/A</definedName>
    <definedName name="__shared_1_0_498">#N/A</definedName>
    <definedName name="__shared_1_0_5">#N/A</definedName>
    <definedName name="__shared_1_0_50">#N/A</definedName>
    <definedName name="__shared_1_0_51">#N/A</definedName>
    <definedName name="__shared_1_0_52">#N/A</definedName>
    <definedName name="__shared_1_0_53">#N/A</definedName>
    <definedName name="__shared_1_0_54">#N/A</definedName>
    <definedName name="__shared_1_0_55">#REF!</definedName>
    <definedName name="__shared_1_0_56">#N/A</definedName>
    <definedName name="__shared_1_0_57">#N/A</definedName>
    <definedName name="__shared_1_0_58">#N/A</definedName>
    <definedName name="__shared_1_0_59">#N/A</definedName>
    <definedName name="__shared_1_0_6">#N/A</definedName>
    <definedName name="__shared_1_0_60">#N/A</definedName>
    <definedName name="__shared_1_0_61">#N/A</definedName>
    <definedName name="__shared_1_0_62">#N/A</definedName>
    <definedName name="__shared_1_0_63">#N/A</definedName>
    <definedName name="__shared_1_0_64">#N/A</definedName>
    <definedName name="__shared_1_0_65">#N/A</definedName>
    <definedName name="__shared_1_0_66">#REF!</definedName>
    <definedName name="__shared_1_0_67">#N/A</definedName>
    <definedName name="__shared_1_0_68">#N/A</definedName>
    <definedName name="__shared_1_0_69">#N/A</definedName>
    <definedName name="__shared_1_0_7">#N/A</definedName>
    <definedName name="__shared_1_0_70">#N/A</definedName>
    <definedName name="__shared_1_0_71">#N/A</definedName>
    <definedName name="__shared_1_0_72">#N/A</definedName>
    <definedName name="__shared_1_0_73">#N/A</definedName>
    <definedName name="__shared_1_0_74">#N/A</definedName>
    <definedName name="__shared_1_0_75">#N/A</definedName>
    <definedName name="__shared_1_0_76">#N/A</definedName>
    <definedName name="__shared_1_0_77">#N/A</definedName>
    <definedName name="__shared_1_0_78">#REF!</definedName>
    <definedName name="__shared_1_0_79">#N/A</definedName>
    <definedName name="__shared_1_0_8">#N/A</definedName>
    <definedName name="__shared_1_0_80">#N/A</definedName>
    <definedName name="__shared_1_0_81">#N/A</definedName>
    <definedName name="__shared_1_0_82">#N/A</definedName>
    <definedName name="__shared_1_0_83">#N/A</definedName>
    <definedName name="__shared_1_0_84">#N/A</definedName>
    <definedName name="__shared_1_0_85">#N/A</definedName>
    <definedName name="__shared_1_0_86">#N/A</definedName>
    <definedName name="__shared_1_0_87">#N/A</definedName>
    <definedName name="__shared_1_0_88">#N/A</definedName>
    <definedName name="__shared_1_0_89">#N/A</definedName>
    <definedName name="__shared_1_0_9">#N/A</definedName>
    <definedName name="__shared_1_0_90">#N/A</definedName>
    <definedName name="__shared_1_0_91">#N/A</definedName>
    <definedName name="__shared_1_0_92">#REF!</definedName>
    <definedName name="__shared_1_0_93">#N/A</definedName>
    <definedName name="__shared_1_0_94">#N/A</definedName>
    <definedName name="__shared_1_0_95">#N/A</definedName>
    <definedName name="__shared_1_0_96">#N/A</definedName>
    <definedName name="__shared_1_0_97">#N/A</definedName>
    <definedName name="__shared_1_0_98">#N/A</definedName>
    <definedName name="__shared_1_0_99">#N/A</definedName>
    <definedName name="__shared_2_0_0">#N/A</definedName>
    <definedName name="__shared_2_0_1">#N/A</definedName>
    <definedName name="__shared_2_0_2">#N/A</definedName>
    <definedName name="__shared_2_0_3">#N/A</definedName>
    <definedName name="__shared_2_0_4">#N/A</definedName>
    <definedName name="__xlnm.Print_Area" localSheetId="1">Cronograma!$A$1:$N$45</definedName>
    <definedName name="__xlnm.Print_Area" localSheetId="0">'Planilha Orçamentária'!$A$1:$H$185</definedName>
    <definedName name="__xlnm.Print_Titles" localSheetId="1">Cronograma!$1:$10</definedName>
    <definedName name="__xlnm.Print_Titles" localSheetId="0">'Planilha Orçamentária'!$1:$10</definedName>
    <definedName name="_xlnm.Print_Area" localSheetId="1">Cronograma!$A$1:$N$52</definedName>
    <definedName name="_xlnm.Print_Area" localSheetId="0">'Planilha Orçamentária'!$A$1:$H$185</definedName>
    <definedName name="Cronograma1">#N/A</definedName>
    <definedName name="Fl_01" localSheetId="1">#N/A</definedName>
    <definedName name="Fl_01">#N/A</definedName>
    <definedName name="pla">#N/A</definedName>
    <definedName name="planilha">#N/A</definedName>
    <definedName name="SHARED_FORMULA_10_144_10_144_0">#REF!</definedName>
    <definedName name="SHARED_FORMULA_10_176_10_176_0">#REF!</definedName>
    <definedName name="SHARED_FORMULA_11_144_11_144_0">#REF!*#REF!</definedName>
    <definedName name="SHARED_FORMULA_11_176_11_176_0">#REF!*#REF!</definedName>
    <definedName name="SHARED_FORMULA_12_144_12_144_0">#REF!*#REF!</definedName>
    <definedName name="SHARED_FORMULA_12_176_12_176_0">#REF!*#REF!</definedName>
    <definedName name="SHARED_FORMULA_13_144_13_144_0">#REF!*#REF!</definedName>
    <definedName name="SHARED_FORMULA_13_176_13_176_0">#REF!*#REF!</definedName>
    <definedName name="SHARED_FORMULA_14_144_14_144_0">#REF!*#REF!</definedName>
    <definedName name="SHARED_FORMULA_14_176_14_176_0">#REF!*#REF!</definedName>
    <definedName name="SHARED_FORMULA_15_144_15_144_0">(((#REF!+#REF!+#REF!)*(1+#REF!))*(1+#REF!))</definedName>
    <definedName name="SHARED_FORMULA_15_176_15_176_0">(((#REF!+#REF!+#REF!)*(1+#REF!))*(1+#REF!))</definedName>
    <definedName name="SHARED_FORMULA_16_144_16_144_0">(((#REF!+#REF!+#REF!)*(1+#REF!))*(1+#REF!))</definedName>
    <definedName name="SHARED_FORMULA_16_176_16_176_0">(((#REF!+#REF!+#REF!)*(1+#REF!))*(1+#REF!))</definedName>
    <definedName name="SHARED_FORMULA_17_144_17_144_0">#REF!+#REF!</definedName>
    <definedName name="SHARED_FORMULA_17_176_17_176_0">#REF!+#REF!</definedName>
    <definedName name="SHARED_FORMULA_18_144_18_144_0">#REF!*#REF!</definedName>
    <definedName name="SHARED_FORMULA_18_176_18_176_0">#REF!*#REF!</definedName>
    <definedName name="SHARED_FORMULA_19_145_19_145_0">#REF!*#REF!</definedName>
    <definedName name="SHARED_FORMULA_19_177_19_177_0">#REF!*#REF!</definedName>
    <definedName name="SHARED_FORMULA_20_145_20_145_0">#REF!+#REF!</definedName>
    <definedName name="SHARED_FORMULA_20_177_20_177_0">#REF!+#REF!</definedName>
    <definedName name="SHARED_FORMULA_29_145_29_145_0">UPPER(#REF!)</definedName>
    <definedName name="SHARED_FORMULA_29_177_29_177_0">UPPER(#REF!)</definedName>
    <definedName name="SHARED_FORMULA_6_103_6_103_3">SUM(#REF!)</definedName>
    <definedName name="SHARED_FORMULA_6_124_6_124_3">SUM(#REF!)</definedName>
    <definedName name="SHARED_FORMULA_6_134_6_134_3">SUM(#REF!)</definedName>
    <definedName name="SHARED_FORMULA_6_152_6_152_3">SUM(#REF!)</definedName>
    <definedName name="SHARED_FORMULA_6_162_6_162_3">SUM(#REF!)</definedName>
    <definedName name="SHARED_FORMULA_6_176_6_176_3">SUM(#REF!)</definedName>
    <definedName name="SHARED_FORMULA_6_20_6_20_3">SUM(#REF!)</definedName>
    <definedName name="SHARED_FORMULA_6_44_6_44_3">SUM(#REF!)</definedName>
    <definedName name="SHARED_FORMULA_6_60_6_60_3">SUM(#REF!)</definedName>
    <definedName name="SHARED_FORMULA_6_69_6_69_3">SUM(#REF!)</definedName>
    <definedName name="SHARED_FORMULA_6_80_6_80_3">SUM(#REF!)</definedName>
    <definedName name="SHARED_FORMULA_6_95_6_95_3">SUM(#REF!)</definedName>
    <definedName name="_xlnm.Print_Titles" localSheetId="1">Cronograma!$1:$10</definedName>
    <definedName name="_xlnm.Print_Titles" localSheetId="0">'Planilha Orçamentária'!$1:$10</definedName>
  </definedNames>
  <calcPr calcId="124519"/>
</workbook>
</file>

<file path=xl/calcChain.xml><?xml version="1.0" encoding="utf-8"?>
<calcChain xmlns="http://schemas.openxmlformats.org/spreadsheetml/2006/main">
  <c r="H36" i="2"/>
  <c r="H73"/>
  <c r="H15"/>
  <c r="H14"/>
  <c r="H51"/>
  <c r="H93"/>
  <c r="H63" l="1"/>
  <c r="A5" i="3"/>
  <c r="A7"/>
  <c r="A6"/>
  <c r="I112" i="2"/>
  <c r="I111"/>
  <c r="H91"/>
  <c r="I83"/>
  <c r="I82"/>
  <c r="I77"/>
  <c r="I76"/>
  <c r="G178" l="1"/>
  <c r="E159" s="1"/>
  <c r="H110"/>
  <c r="H81"/>
  <c r="H89"/>
  <c r="B33" i="3"/>
  <c r="H155" i="2"/>
  <c r="B41" i="3"/>
  <c r="B31"/>
  <c r="A35"/>
  <c r="B35"/>
  <c r="B37"/>
  <c r="B39"/>
  <c r="B29"/>
  <c r="B25"/>
  <c r="A27"/>
  <c r="B27"/>
  <c r="B23"/>
  <c r="A21"/>
  <c r="B21"/>
  <c r="B19"/>
  <c r="B15"/>
  <c r="A17"/>
  <c r="B17"/>
  <c r="B13"/>
  <c r="F13"/>
  <c r="H13" s="1"/>
  <c r="J13" s="1"/>
  <c r="L13" s="1"/>
  <c r="N13" s="1"/>
  <c r="F15"/>
  <c r="H15" s="1"/>
  <c r="J15" s="1"/>
  <c r="L15" s="1"/>
  <c r="N15" s="1"/>
  <c r="F17"/>
  <c r="H17" s="1"/>
  <c r="J17" s="1"/>
  <c r="L17" s="1"/>
  <c r="N17" s="1"/>
  <c r="F19"/>
  <c r="H19" s="1"/>
  <c r="J19" s="1"/>
  <c r="L19" s="1"/>
  <c r="N19" s="1"/>
  <c r="F21"/>
  <c r="H21" s="1"/>
  <c r="J21" s="1"/>
  <c r="L21" s="1"/>
  <c r="N21" s="1"/>
  <c r="F23"/>
  <c r="H23" s="1"/>
  <c r="J23" s="1"/>
  <c r="L23"/>
  <c r="N23" s="1"/>
  <c r="F25"/>
  <c r="H25" s="1"/>
  <c r="J25" s="1"/>
  <c r="L25" s="1"/>
  <c r="N25" s="1"/>
  <c r="F27"/>
  <c r="H27" s="1"/>
  <c r="J27" s="1"/>
  <c r="L27" s="1"/>
  <c r="N27" s="1"/>
  <c r="F29"/>
  <c r="H29" s="1"/>
  <c r="J29" s="1"/>
  <c r="L29" s="1"/>
  <c r="N29" s="1"/>
  <c r="F31"/>
  <c r="H31" s="1"/>
  <c r="J31" s="1"/>
  <c r="L31" s="1"/>
  <c r="N31" s="1"/>
  <c r="F33"/>
  <c r="H33" s="1"/>
  <c r="J33" s="1"/>
  <c r="L33" s="1"/>
  <c r="N33" s="1"/>
  <c r="F35"/>
  <c r="H35" s="1"/>
  <c r="J35" s="1"/>
  <c r="L35" s="1"/>
  <c r="N35" s="1"/>
  <c r="F37"/>
  <c r="H37" s="1"/>
  <c r="J37" s="1"/>
  <c r="L37" s="1"/>
  <c r="N37" s="1"/>
  <c r="F39"/>
  <c r="H39" s="1"/>
  <c r="J39" s="1"/>
  <c r="L39" s="1"/>
  <c r="N39" s="1"/>
  <c r="F41"/>
  <c r="H41" s="1"/>
  <c r="J41" s="1"/>
  <c r="L41" s="1"/>
  <c r="N41" s="1"/>
  <c r="H120" i="2"/>
  <c r="H104"/>
  <c r="H92"/>
  <c r="H121"/>
  <c r="H113"/>
  <c r="H115"/>
  <c r="H83"/>
  <c r="H74"/>
  <c r="H96"/>
  <c r="H79"/>
  <c r="H114"/>
  <c r="H117"/>
  <c r="H82"/>
  <c r="H84"/>
  <c r="H97"/>
  <c r="H94"/>
  <c r="H75"/>
  <c r="H98"/>
  <c r="H111"/>
  <c r="H119"/>
  <c r="H86"/>
  <c r="H80"/>
  <c r="H116"/>
  <c r="H103"/>
  <c r="H95"/>
  <c r="H88"/>
  <c r="H77"/>
  <c r="H108"/>
  <c r="H122" s="1"/>
  <c r="H118"/>
  <c r="H109"/>
  <c r="H99"/>
  <c r="H100"/>
  <c r="H76"/>
  <c r="H90"/>
  <c r="H112"/>
  <c r="H105" l="1"/>
  <c r="H150"/>
  <c r="H38"/>
  <c r="H149"/>
  <c r="H144"/>
  <c r="H24"/>
  <c r="H140"/>
  <c r="C29" i="3"/>
  <c r="H57" i="2"/>
  <c r="H42"/>
  <c r="H35"/>
  <c r="H22"/>
  <c r="A25" i="3"/>
  <c r="H37" i="2"/>
  <c r="H43"/>
  <c r="H61"/>
  <c r="H138"/>
  <c r="A23" i="3"/>
  <c r="H20" i="2"/>
  <c r="H139"/>
  <c r="A39" i="3"/>
  <c r="H21" i="2"/>
  <c r="A19" i="3"/>
  <c r="A15"/>
  <c r="A33"/>
  <c r="H50" i="2"/>
  <c r="A31" i="3"/>
  <c r="H44" i="2"/>
  <c r="H132"/>
  <c r="H32"/>
  <c r="H28"/>
  <c r="H33"/>
  <c r="A37" i="3"/>
  <c r="A29"/>
  <c r="H19" i="2"/>
  <c r="H13"/>
  <c r="H12"/>
  <c r="H23"/>
  <c r="C27" i="3"/>
  <c r="H67" i="2"/>
  <c r="H17"/>
  <c r="H62"/>
  <c r="H31"/>
  <c r="H55"/>
  <c r="H34"/>
  <c r="H16"/>
  <c r="H29"/>
  <c r="H68"/>
  <c r="H45"/>
  <c r="H30"/>
  <c r="A13" i="3"/>
  <c r="A41"/>
  <c r="H69" i="2" l="1"/>
  <c r="H46"/>
  <c r="H64"/>
  <c r="H25"/>
  <c r="C13" i="3" s="1"/>
  <c r="H145" i="2"/>
  <c r="C37" i="3" s="1"/>
  <c r="H39" i="2"/>
  <c r="C15" i="3" s="1"/>
  <c r="C17"/>
  <c r="H131" i="2"/>
  <c r="H49"/>
  <c r="H52" s="1"/>
  <c r="C25" i="3"/>
  <c r="C23"/>
  <c r="H56" i="2"/>
  <c r="H58" s="1"/>
  <c r="C19" i="3" l="1"/>
  <c r="H130" i="2"/>
  <c r="H133" s="1"/>
  <c r="H137"/>
  <c r="H154"/>
  <c r="H156" s="1"/>
  <c r="H136"/>
  <c r="H141" s="1"/>
  <c r="H126"/>
  <c r="H125"/>
  <c r="C21" i="3"/>
  <c r="H127" i="2" l="1"/>
  <c r="C31" i="3" s="1"/>
  <c r="C41"/>
  <c r="C33"/>
  <c r="C35"/>
  <c r="H148" i="2"/>
  <c r="H151" s="1"/>
  <c r="H158" l="1"/>
  <c r="H159" s="1"/>
  <c r="C39" i="3"/>
  <c r="C43" s="1"/>
  <c r="C44" s="1"/>
  <c r="D37" s="1"/>
  <c r="D41" l="1"/>
  <c r="D35"/>
  <c r="D27"/>
  <c r="D19"/>
  <c r="D25"/>
  <c r="D39"/>
  <c r="D23"/>
  <c r="D21"/>
  <c r="D17"/>
  <c r="D15"/>
  <c r="D29"/>
  <c r="D33"/>
  <c r="D31"/>
  <c r="D13"/>
  <c r="E44" l="1"/>
  <c r="F44" s="1"/>
  <c r="I44"/>
  <c r="I45" s="1"/>
  <c r="M44"/>
  <c r="M45" s="1"/>
  <c r="K44"/>
  <c r="K45" s="1"/>
  <c r="G44"/>
  <c r="G45" s="1"/>
  <c r="D44"/>
  <c r="E45" l="1"/>
  <c r="H44"/>
  <c r="J44" s="1"/>
  <c r="L44" s="1"/>
  <c r="N44" s="1"/>
</calcChain>
</file>

<file path=xl/sharedStrings.xml><?xml version="1.0" encoding="utf-8"?>
<sst xmlns="http://schemas.openxmlformats.org/spreadsheetml/2006/main" count="541" uniqueCount="314">
  <si>
    <t>DESCRIÇÃO</t>
  </si>
  <si>
    <t>Quant.</t>
  </si>
  <si>
    <t>SINAPI</t>
  </si>
  <si>
    <t>CPOS</t>
  </si>
  <si>
    <t>M</t>
  </si>
  <si>
    <t>8</t>
  </si>
  <si>
    <t>FDE</t>
  </si>
  <si>
    <t xml:space="preserve">PLANILHA ORÇAMENTÁRIA </t>
  </si>
  <si>
    <t>Item</t>
  </si>
  <si>
    <t>Código do Serviço</t>
  </si>
  <si>
    <t>Código da Instituição</t>
  </si>
  <si>
    <t>Descrição de Serviços</t>
  </si>
  <si>
    <t>UN</t>
  </si>
  <si>
    <t>Preço Unit.</t>
  </si>
  <si>
    <t>Preço Serviço</t>
  </si>
  <si>
    <t>TOTAL GERAL</t>
  </si>
  <si>
    <t>TOTAL GERAL COM BDI</t>
  </si>
  <si>
    <t>CÓDIGOS</t>
  </si>
  <si>
    <t>DATA BASE</t>
  </si>
  <si>
    <t>SISTEMA NACIONAL DE PESQUISA DE CUSTOS E ÍNDICES DA CONSTRUÇÃO CIVIL</t>
  </si>
  <si>
    <t>FUNDAÇÃO PARA O DESENVOLVIMENTO DA EDUCAÇÃO</t>
  </si>
  <si>
    <t>COMPANHIA PAULISTA DE OBRAS E SERVIÇOS</t>
  </si>
  <si>
    <t>MERCADO LOCAL</t>
  </si>
  <si>
    <t>CRONOGRAMA FÍSICO FINANCEIRO</t>
  </si>
  <si>
    <t>VALOR TOTAL SERVIÇOS (R$)</t>
  </si>
  <si>
    <t>PESO          %</t>
  </si>
  <si>
    <t>MÊS 01</t>
  </si>
  <si>
    <t>MÊS 02</t>
  </si>
  <si>
    <t>MÊS 03</t>
  </si>
  <si>
    <t>MÊS 04</t>
  </si>
  <si>
    <t>MÊS 05</t>
  </si>
  <si>
    <t>DESCRIÇÃO DOS SERVIÇOS</t>
  </si>
  <si>
    <t>SIMPL.%</t>
  </si>
  <si>
    <t>ACUM. %</t>
  </si>
  <si>
    <t>Total da Obra</t>
  </si>
  <si>
    <t>Totais de cada mês</t>
  </si>
  <si>
    <t>O PROCEDIMENTO ADOTADO NA ELABORAÇÃO DESTA PLANILHA ESTÁ DE ACORDO COM PREÇOS UNITÁRIOS, EXTRAÍDOS E  MULTIPLICADO DOS ÍNDICES DA TCPO (TABELAS DE COMPOSIÇÕES DE PREÇOS PARA ORÇAMENTO) E RESPEITANDO PREÇOS DE INSUMOS BASE SINAPI. NOS CASOS EM QUE O SERVIÇO OU INSUMO NÃO CONSTA DO BANCO DE DADOS DA REFERIDA TABELA, FORAM ADOTADAS OUTRAS BASES DE PREÇOS RELATIVOS (SINAPI, CPOS, FDE, SIURB E/OU DER ). PARA SERVIÇOS DE VERBA E OU NÃO ENCONTRADOS,  UTILIZAMOS COMPOSIÇÔES GERADAS POR ESTE BANCO DE DADOS, RESPEITANDO INSUMOS BASE PINI. OBRAS DE TERRAPLANAGEM, FECHAMENTO DE MUROS, FECHAMENTOS FRONTAIS FICARAO POR CONTA DO MUNICIPIO EM FORMA DE CONTRA PARTIDA</t>
  </si>
  <si>
    <t>TOTAL ITEM</t>
  </si>
  <si>
    <r>
      <t xml:space="preserve">Proprietário: </t>
    </r>
    <r>
      <rPr>
        <sz val="11"/>
        <rFont val="Arial Narrow"/>
        <family val="2"/>
      </rPr>
      <t xml:space="preserve">Prefeitura Municipal de Cordeirópolis </t>
    </r>
  </si>
  <si>
    <t xml:space="preserve">REVESTIMENTO DE PAREDES </t>
  </si>
  <si>
    <t xml:space="preserve">  73859/002 </t>
  </si>
  <si>
    <t xml:space="preserve">CARGA MANUAL DE ENTULHO EM CAMINHAO BASCULANTE 6 M3 </t>
  </si>
  <si>
    <t xml:space="preserve"> 74202/001 </t>
  </si>
  <si>
    <t>LAJE PRE-MOLDADA P/FORRO, SOBRECARGA 100KG/M2, VAOS ATE 3,50M/E=8CM, C /LAJOTAS E CAP.C/CONC FCK=20MPA, 3CM, INTER-EIXO 38CM, C/ESCORAMENTO (REAPR.3X) E FERRAGEM NEGATIVA</t>
  </si>
  <si>
    <t>VERGA MOLDADA IN LOCO EM CONCRETO PARA PORTAS/JANELAS COM ATE 1,5 M DE VÃO</t>
  </si>
  <si>
    <t>TRAMA DE MADEIRA COMPOSTA POR RIPAS, CAIBROS E TERÇAS PARA TELHADOS DE  ATÉ 2 ÁGUAS PARA TELHA CERÂMICA CAPA-CANAL, INCLUSO TRANSPORTE VERTICAL</t>
  </si>
  <si>
    <t>CALHA, RUFO, AFINS EM CHAPA GALVANIZADA Nº 24 - CORTE 0,50 M INCLUSO TRANSPORTE VERTICAL.</t>
  </si>
  <si>
    <t>PORTA DE MADEIRA PARA PINTURA, SEMI-OCA (LEVE OU MÉDIA), 80X210CM, ESPESSURA DE 3,5CM, COMPLETA</t>
  </si>
  <si>
    <t>PORTA DE MADEIRA PARA PINTURA, SEMI-OCA (LEVE OU MÉDIA), 60X180CM, ESPESSURA DE 3,5CM, COMPLETA</t>
  </si>
  <si>
    <t>UN.</t>
  </si>
  <si>
    <t>TUBO DE PVC  50MM INCL CONEXOES - COL ESGOTO</t>
  </si>
  <si>
    <t>TUBO DE PVC  100MM INCL CONEXOES - COL ESGOTO</t>
  </si>
  <si>
    <t>BANCADA DE GRANITO CINZA POLIDO 150 X 60 CM, COM CUBA DE EMBUTIR DE AÇO INOXIDÁVEL MÉDIA, VÁLVULA AMERICANA EM METAL CROMADO, SIFÃO FLEXÍVEL EM PVC, ENGATE FLEXÍVEL 30 CM, TORNEIRA CROMADA LONGA DE PAREDE, 1/2 OU 3/4, PARA PIA DE COZINHA, PADRÃO POPULAR- FORNEC. E INSTAL.</t>
  </si>
  <si>
    <t>TUBO DE PVC PARA AGUAS PLUVIAIS 100MM - INCL. CONEXOES</t>
  </si>
  <si>
    <t xml:space="preserve">  74234/001 </t>
  </si>
  <si>
    <t>MICTORIO SIFONADO DE LOUCA BRANCA COM PERTENCES, COM REGISTRO DE PRESSAO 1/2" COM CANOPLA CROMADA ACABAMENTO SIMPLES E CONJUNTO PARA FIXACAO</t>
  </si>
  <si>
    <t>CAIXA D´ÁGUA EM POLIETILENO, 1000 LITROS, COM ACESSÓRIOS</t>
  </si>
  <si>
    <t xml:space="preserve"> CAIXA ENTERRADA HIDRÁULICA RETANGULAR EM ALVENARIA COM TIJOLOS CERÂMICOS MACIÇOS, DIMENSÕES : 0,6X0,6X0,6 M PARA REDE DE ESGOTO</t>
  </si>
  <si>
    <t>VASO SANITARIO SIFONADO CONVENCIONAL COM  LOUÇA BRANCA</t>
  </si>
  <si>
    <t>CABO DE COBRE FLEXÍVEL ISOLADO, 4 MM², ANTI-CHAMA 450/750 V</t>
  </si>
  <si>
    <t>CABO DE COBRE FLEXÍVEL ISOLADO, 2,5 MM², ANTI-CHAMA 450/750 V</t>
  </si>
  <si>
    <t>CABO DE COBRE FLEXÍVEL ISOLADO, 1,5 MM², ANTI-CHAMA 450/750 V</t>
  </si>
  <si>
    <t xml:space="preserve"> ELETRODUTO FLEXÍVEL CORRUGADO, PVC, DN 32 MM (1"), PARA CIRCUITOS</t>
  </si>
  <si>
    <t>CAIXA OCTOGONAL 3" X 3", PVC, INSTALADA EM LAJE</t>
  </si>
  <si>
    <t>CAIXA RETANGULAR 4" X 2" MÉDIA (1,30 M DO PISO), PVC, INSTALADA EM PAREDE</t>
  </si>
  <si>
    <t>74130/001</t>
  </si>
  <si>
    <t xml:space="preserve"> 74130/003 </t>
  </si>
  <si>
    <t xml:space="preserve">INTERRUPTOR SIMPLES (1 MÓDULO), 10A/250V, INCLUINDO SUPORTE E PLACA </t>
  </si>
  <si>
    <t>TOMADA MÉDIA DE EMBUTIR (1 MÓDULO), 2P+T 10 A, INCLUINDO SUPORTE E PLACA</t>
  </si>
  <si>
    <t xml:space="preserve"> LUMINÁRIA TIPO PLAFON, DE SOBREPOR, COM 1 LÂMPADA LED - FORNECIMENTO E  INSTALAÇÃO.</t>
  </si>
  <si>
    <t>QUADRO DE DISTRIBUICAO DE ENERGIA EM CHAPA DE ACO GALVANIZADO, PARA 12  DISJUNTORES TERMOMAGNETICOS MONOPOLARES, COM BARRAMENTO</t>
  </si>
  <si>
    <t xml:space="preserve"> CHAPISCO APLICADO NO TETO, COM ROLO PARA TEXTURA ACRÍLICA. ARGAMASSA TRAÇO 1:4 E EMULSÃO POLIMÉRICA (ADESIVO) COM PREPARO MANUAL</t>
  </si>
  <si>
    <t xml:space="preserve"> MASSA ÚNICA, PARA RECEBIMENTO DE PINTURA, EM ARGAMASSA TRAÇO 1:2:8, PREPARO MANUAL, APLICADA MANUALMENTE EM FACES INTERNAS DE PAREDES, ESPESSURA DE 20MM, COM EXECUÇÃO DE TALISCAS</t>
  </si>
  <si>
    <t>REVESTIMENTO CERÂMICO PARA PAREDES INTERNAS COM PLACAS TIPO ESMALTADA EXTRA DE DIMENSÕES 20X20 CM APLICADAS EM AMBIENTESNA ALTURA INTEIRA DAS PAREDES</t>
  </si>
  <si>
    <t>CONTRAPISO EM ARGAMASSA TRACO 1:4 (CIMENTO E AREIA), ESPESSURA 5CM, PREPARO MANUAL</t>
  </si>
  <si>
    <t>EXECUÇÃO DE PASSEIO (CALÇADA) OU PISO DE CONCRETO COM CONCRETO MOLDADO IN LOCO, FEITO EM OBRA, ACABAMENTO CONVENCIONAL, NÃO ARMADO</t>
  </si>
  <si>
    <t>RODAPÉ CERÂMICO DE 7CM DE ALTURA COM PLACAS TIPO ESMALTADA EXTRA</t>
  </si>
  <si>
    <t xml:space="preserve"> REVESTIMENTO CERÂMICO PARA PISO COM PLACAS TIPO ESMALTADA EXTRA DE DIM ENSÕES 45X45 CM APLICADA EM AMBIENTES DE ÁREA ENTRE 5 M2 E 10 M2</t>
  </si>
  <si>
    <t xml:space="preserve"> 73924/002</t>
  </si>
  <si>
    <r>
      <t xml:space="preserve">Local : </t>
    </r>
    <r>
      <rPr>
        <sz val="11"/>
        <rFont val="Arial Narrow"/>
        <family val="2"/>
      </rPr>
      <t>Lago União - Avenida Aristeu Marcicano, proximo ao Conj. Hab. Bela Vista, Cordeirópolis, SP</t>
    </r>
  </si>
  <si>
    <t xml:space="preserve"> REMOÇÃO DE LOUÇAS, DE FORMA MANUAL, SEM REAPROVEITAMENTO</t>
  </si>
  <si>
    <t xml:space="preserve"> REMOÇÃO DE PORTAS, DE FORMA MANUAL, SEM REAPROVEITAMENTO</t>
  </si>
  <si>
    <t>FABRICAÇÃO, MONTAGEM E DESMONTAGEM DE FÔRMA PARA VIGA BALDRAME, EM MADEIRA SERRADA, E=25 MM, 4 UTILIZAÇÕES</t>
  </si>
  <si>
    <t xml:space="preserve"> ARMAÇÃO DE VIGA BALDRAME DE UMA ESTRUTURA CONVENCIONAL DE CONCRETO ARADO EM UMA EDIFICAÇÃO TÉRREA OU SOBRADO UTILIZANDO AÇO CA-50</t>
  </si>
  <si>
    <t>CONCRETO FCK = 20MPA, TRAÇO 1:2,7:3 (CIMENTO/ AREIA MÉDIA/ BRITA 1)  PREPARO MECANICO, INCLUSIVE LANCAMENTO E ADENSAMENTO</t>
  </si>
  <si>
    <t>FABRICAÇÃO DE FÔRMA PARA VIGAS, COM MADEIRA SERRADA, E = 25 MM</t>
  </si>
  <si>
    <t>ARMAÇÃO DE PILAR OU VIGA DE UMA ESTRUTURA CONVENCIONAL DE CONCRETO ARMADO EM UMA EDIFICAÇÃO TÉRREA OU SOBRADO UTILIZANDO AÇO CA-50</t>
  </si>
  <si>
    <t xml:space="preserve"> APLICAÇÃO MANUAL DE GESSO DESEMPENADO (SEM TALISCAS) EM TETO COM ÁREA ENTRE ATE 10M², ESPESSURA MEDIA DE 0,5CM</t>
  </si>
  <si>
    <t xml:space="preserve">VIDRO FANTASIA TIPO CANELADO, ESPESSURA 4MM  </t>
  </si>
  <si>
    <t>30.08.060</t>
  </si>
  <si>
    <t>DISPENSER TOALHEIRO EM ABS, PARA FOLHAS</t>
  </si>
  <si>
    <t>M²</t>
  </si>
  <si>
    <t xml:space="preserve"> LIMPEZA DE PISO CERÂMICO E CONCRETO COM VASSOURA A SECO</t>
  </si>
  <si>
    <t xml:space="preserve"> LIMPEZA DE REVESTIMENTO CERÂMICO EM PAREDE COM PANO ÚMIDO</t>
  </si>
  <si>
    <t>1.2</t>
  </si>
  <si>
    <t>1.3</t>
  </si>
  <si>
    <t>1.5</t>
  </si>
  <si>
    <t>1.6</t>
  </si>
  <si>
    <t>1.7</t>
  </si>
  <si>
    <t>1.8</t>
  </si>
  <si>
    <t>1.9</t>
  </si>
  <si>
    <t>1.10</t>
  </si>
  <si>
    <t>5.3</t>
  </si>
  <si>
    <t>6.2</t>
  </si>
  <si>
    <t>7.1</t>
  </si>
  <si>
    <t>7.2</t>
  </si>
  <si>
    <t>8.1.5</t>
  </si>
  <si>
    <t>8.2.1</t>
  </si>
  <si>
    <t>8.2.2</t>
  </si>
  <si>
    <t>8.2.3</t>
  </si>
  <si>
    <t>8.2.4</t>
  </si>
  <si>
    <t>8.2.5</t>
  </si>
  <si>
    <t>8.2.6</t>
  </si>
  <si>
    <t>8.3.1</t>
  </si>
  <si>
    <t>8.4.11</t>
  </si>
  <si>
    <t>9.2</t>
  </si>
  <si>
    <t>9.3</t>
  </si>
  <si>
    <t>9.4</t>
  </si>
  <si>
    <t>9.6</t>
  </si>
  <si>
    <t>9.11</t>
  </si>
  <si>
    <t>9.12</t>
  </si>
  <si>
    <t>9.13</t>
  </si>
  <si>
    <t>11.3</t>
  </si>
  <si>
    <t>12</t>
  </si>
  <si>
    <t>12.3</t>
  </si>
  <si>
    <t>12.1</t>
  </si>
  <si>
    <t>12.2</t>
  </si>
  <si>
    <t>12.4</t>
  </si>
  <si>
    <t>12.5</t>
  </si>
  <si>
    <t>14.1</t>
  </si>
  <si>
    <t>14</t>
  </si>
  <si>
    <t>13</t>
  </si>
  <si>
    <t>13.1</t>
  </si>
  <si>
    <t>14.2</t>
  </si>
  <si>
    <t>14.3</t>
  </si>
  <si>
    <t>15</t>
  </si>
  <si>
    <t>15.2</t>
  </si>
  <si>
    <t>Item Componente do BDI</t>
  </si>
  <si>
    <t>Administração Central</t>
  </si>
  <si>
    <t>Seguro e Garantia</t>
  </si>
  <si>
    <t>Risco</t>
  </si>
  <si>
    <t>Despesas Financeiras</t>
  </si>
  <si>
    <t>Lucro</t>
  </si>
  <si>
    <t>I1: PIS e COFINS</t>
  </si>
  <si>
    <t>I2: ISSQN (conforme legislação municipal)</t>
  </si>
  <si>
    <r>
      <rPr>
        <b/>
        <sz val="10"/>
        <rFont val="Arial Narrow"/>
        <family val="2"/>
      </rPr>
      <t xml:space="preserve">I3: </t>
    </r>
    <r>
      <rPr>
        <sz val="10"/>
        <rFont val="Arial Narrow"/>
        <family val="2"/>
      </rPr>
      <t>Cont.Prev s/Rec.Bruta (Lei 13.161/15 - Com desoneração)</t>
    </r>
  </si>
  <si>
    <t>BDI - SEM Desoneração da folha de pagamento</t>
  </si>
  <si>
    <t>BDI - COM Desoneração da folha de pagamento</t>
  </si>
  <si>
    <t>M³</t>
  </si>
  <si>
    <t>data base: julho/19</t>
  </si>
  <si>
    <t xml:space="preserve">DEMOLIÇÃO DE ALVENARIA DE BLOCO FURADO, DE FORMA MANUAL, SEM REAPROVEITAMENTO  </t>
  </si>
  <si>
    <t>SERVIÇOS PRELIMINARES</t>
  </si>
  <si>
    <t xml:space="preserve">LIMPEZA MANUAL DO TERRENO (C/ RASPAGEM SUPERFICIAL) </t>
  </si>
  <si>
    <t>LOCACAO CONVENCIONAL DE OBRA, ATRAVÉS DE GABARITO DE TABUAS CORRIDAS PONTALETADAS, SEM REAPROVEITAMENTO</t>
  </si>
  <si>
    <t>DEMOLIÇÕES E RETIRADAS</t>
  </si>
  <si>
    <t>DEMOLICAO DE CONCRETO SIMPLES</t>
  </si>
  <si>
    <t>DEMOLIÇÃO MANUAL DE REVESTIMENTO CERÂMICO, INCLUINDO A BASE</t>
  </si>
  <si>
    <t>REMOÇÃO DE ESQUADRIAS METÁLICAS EM GERAL, DE FORMA MANUAL</t>
  </si>
  <si>
    <t>74209/001</t>
  </si>
  <si>
    <t>REGULARIZACAO E COMPACTACAO MANUAL DE TERRENO COM SOQUETE</t>
  </si>
  <si>
    <t>LASTRO DE BRITA</t>
  </si>
  <si>
    <t>KG</t>
  </si>
  <si>
    <t xml:space="preserve"> 74106/001</t>
  </si>
  <si>
    <t>IMPERMEABILIZACAO DE ESTRUTURAS ENTERRADAS, COM TINTA ASFALTICA, DUAS DEMAOS</t>
  </si>
  <si>
    <t xml:space="preserve">ALVENARIA EMBASAMENTO E=20 CM BLOCO CONCRETO  </t>
  </si>
  <si>
    <t>ESCAVAÇÃO MANUAL EM SOLO DE 1ª E 2ª CATEGORIA EM VALA OU CAVA ATÉ 1,5 M</t>
  </si>
  <si>
    <t>06.02.020</t>
  </si>
  <si>
    <t>REATERRO MANUAL APILOADO SEM CONTROLE DE COMPACTAÇÃO</t>
  </si>
  <si>
    <t>06.11.040</t>
  </si>
  <si>
    <t xml:space="preserve"> ALVENARIA DE VEDAÇÃO DE BLOCOS CERÂMICOS FURADOS NA VERTICAL DE 14X19X 39CM (ESPESSURA 14CM) DE PAREDES E ARGAMASSA DE ASSENTAMENTO COM PREPARO EM BETONEIRA. AF_06/2014</t>
  </si>
  <si>
    <t>TELHAMENTO COM TELHA CERÂMICA DE ENCAIXE, TIPO FRANCESA, COM ATÉ 2 ÁGUAS,INCLUSO TRANSPORTE VERTICAL.</t>
  </si>
  <si>
    <t xml:space="preserve">JANELA DE AÇO DE CORRER, 2 FOLHAS, FIXAÇÃO COM ARGAMASSA, COM VIDROS,PADRONIZADA. </t>
  </si>
  <si>
    <t>PORTA EM AÇO DE ABRIR TIPO VENEZIANA SEM GUARNIÇÃO, 87X210CM, FORNECIMENTO E INSTALAÇÃO</t>
  </si>
  <si>
    <t xml:space="preserve"> CAIXA SIFONADA, PVC, DN 100 X 100 X 50 MM, FORNECIDA E INSTALADA</t>
  </si>
  <si>
    <t>SUPERESTRUTURA</t>
  </si>
  <si>
    <t>PAREDES E PAINÉIS</t>
  </si>
  <si>
    <t>COBERTURA</t>
  </si>
  <si>
    <t>ESQUADRIAS METÁLICAS</t>
  </si>
  <si>
    <t>ESQUADRIAS DE MADEIRA</t>
  </si>
  <si>
    <t>REDE DE ESGOTO SANITÁRIO</t>
  </si>
  <si>
    <t>REDE DE ÁGUA FRIA</t>
  </si>
  <si>
    <t>REGISTRO GAVETA 1.1/4" BRUTO LATAO - FORNECIMENTO E INSTALACAO</t>
  </si>
  <si>
    <t>REDE DE ÁGUAS PLUVIAIS + DRENOS DE AR CONDICIONADO</t>
  </si>
  <si>
    <t>LOUÇAS E METAIS</t>
  </si>
  <si>
    <t>TORNEIRA CROMADA 1/2" OU 3/4" DE BANCADA PARA LAVATORIO, PADRAO POPULAR COM ENGATE FLEXIVEL EM METAL CROMADO 1/2"X30CM- FORNECIMENTO E INSTALACAO</t>
  </si>
  <si>
    <t>TANQUE LOUCA BRANCO SEM COLUNA, COMPLETO INCLUSIVE TORNEIRA METALICA</t>
  </si>
  <si>
    <t>SABONETEIRA TIPO DISPENSER, PARA REFIL DE 800 ML</t>
  </si>
  <si>
    <t>REGISTRO GAVETA 3/4" BRUTO LATAO - FORNECIMENTO E INSTALACAO</t>
  </si>
  <si>
    <t>VÁLVULA DE DESCARGA METÁLICA, BASE 1 1/4 ", ACABAMENTO METALICO CROMAD</t>
  </si>
  <si>
    <t xml:space="preserve"> VASO SANITARIO SIFONADO PARA PCD COM FURO FRONTAL COM  LOUÇA BRANCA COM ASSENTO -  FORNECIMENTO E INSTALAÇÃO</t>
  </si>
  <si>
    <t> 30.01.030</t>
  </si>
  <si>
    <t xml:space="preserve"> BARRA DE APOIO RETA, PARA PESSOAS COM MOBILIDADE REDUZIDA, EM TUBO DE AÇO INOXIDÁVEL DE 1 1/2´ X 800 MM</t>
  </si>
  <si>
    <t xml:space="preserve"> LAVATÓRIO LOUÇA BRANCA COM COLUNA, *44 X 35,5* CM, PADRÃO POPULAR - FO RNECIMENTO E INSTALAÇÃO</t>
  </si>
  <si>
    <t>3</t>
  </si>
  <si>
    <t>3.1</t>
  </si>
  <si>
    <t>3.2</t>
  </si>
  <si>
    <t>3.3</t>
  </si>
  <si>
    <t>3.4</t>
  </si>
  <si>
    <t>4</t>
  </si>
  <si>
    <t>4.1</t>
  </si>
  <si>
    <t>4.2</t>
  </si>
  <si>
    <t>5</t>
  </si>
  <si>
    <t>5.1</t>
  </si>
  <si>
    <t>5.2</t>
  </si>
  <si>
    <t>6</t>
  </si>
  <si>
    <t>6.1</t>
  </si>
  <si>
    <t>7</t>
  </si>
  <si>
    <t>8.1</t>
  </si>
  <si>
    <t>8.1.1</t>
  </si>
  <si>
    <t>8.1.2</t>
  </si>
  <si>
    <t>8.1.4</t>
  </si>
  <si>
    <t>8.2</t>
  </si>
  <si>
    <t>8.3</t>
  </si>
  <si>
    <t>8.4</t>
  </si>
  <si>
    <t>8.4.1</t>
  </si>
  <si>
    <t>8.4.2</t>
  </si>
  <si>
    <t>8.4.3</t>
  </si>
  <si>
    <t>8.4.4</t>
  </si>
  <si>
    <t>1</t>
  </si>
  <si>
    <t>2</t>
  </si>
  <si>
    <t>DISPENSER PAPEL HIGIENICO EM ABS, PARA ROLÃO COM VISOR</t>
  </si>
  <si>
    <t> 44.03.050</t>
  </si>
  <si>
    <t> 44.03.180</t>
  </si>
  <si>
    <t>1.1</t>
  </si>
  <si>
    <t>1.4</t>
  </si>
  <si>
    <t>INFRA ESTRUTURA</t>
  </si>
  <si>
    <t>2.1</t>
  </si>
  <si>
    <t>2.2</t>
  </si>
  <si>
    <t>2.3</t>
  </si>
  <si>
    <t>2.4</t>
  </si>
  <si>
    <t>2.5</t>
  </si>
  <si>
    <t>2.6</t>
  </si>
  <si>
    <t>2.7</t>
  </si>
  <si>
    <t>2.8</t>
  </si>
  <si>
    <t>2.10</t>
  </si>
  <si>
    <t>INSTALAÇÕES HIDRAULICAS</t>
  </si>
  <si>
    <t>8.4.5</t>
  </si>
  <si>
    <t>8.4.6</t>
  </si>
  <si>
    <t>8.4.7</t>
  </si>
  <si>
    <t>8.4.8</t>
  </si>
  <si>
    <t>8.4.9</t>
  </si>
  <si>
    <t>8.4.10</t>
  </si>
  <si>
    <t>8.5</t>
  </si>
  <si>
    <t>INSTALAÇÕES DE COMBATE A INCÊNDIO</t>
  </si>
  <si>
    <t>8.5.1</t>
  </si>
  <si>
    <t>EXTINTOR DE CO2 6KG - FORNECIMENTO E INSTALACAO</t>
  </si>
  <si>
    <t>8.5.2</t>
  </si>
  <si>
    <t>EXTINTOR INCENDIO TP PO QUIMICO 4KG FORNECIMENTO E COLOCACAO</t>
  </si>
  <si>
    <t>8.5.3</t>
  </si>
  <si>
    <t>73775/002</t>
  </si>
  <si>
    <t>EXTINTOR INCENDIO AGUA-PRESSURIZADA 10L INCL SUPORTE PAREDE CARGA COMPLETA FORNECIMENTO E COLOCACAO</t>
  </si>
  <si>
    <t>9</t>
  </si>
  <si>
    <t>INSTALAÇÕES ELÉTRICAS</t>
  </si>
  <si>
    <t>9.1</t>
  </si>
  <si>
    <t>9.5</t>
  </si>
  <si>
    <t>9.7</t>
  </si>
  <si>
    <t>9.8</t>
  </si>
  <si>
    <t>9.9</t>
  </si>
  <si>
    <t>9.10</t>
  </si>
  <si>
    <t>CJ</t>
  </si>
  <si>
    <t>9.14</t>
  </si>
  <si>
    <t>10</t>
  </si>
  <si>
    <t>REVESTIMENTO DE FORROS</t>
  </si>
  <si>
    <t>10.1</t>
  </si>
  <si>
    <t>10.2</t>
  </si>
  <si>
    <t>11</t>
  </si>
  <si>
    <t>11.1</t>
  </si>
  <si>
    <t>CHAPISCO TRACO 1:3 (CIMENTO E AREIA MEDIA), ESPESSURA 0,5CM, PREPARO MANUAL DA ARGAMASSA</t>
  </si>
  <si>
    <t>11.2</t>
  </si>
  <si>
    <t>PISOS</t>
  </si>
  <si>
    <t>PEITORIL E/OU SOLEIRA EM GRANITO COM ESPESSURA DE 2CM E LARGURA ATÉ 20CM</t>
  </si>
  <si>
    <t>VIDROS</t>
  </si>
  <si>
    <t>PINTURA</t>
  </si>
  <si>
    <t>PINTURA LATEX ACRILICA AMBIENTES INTERNOS/EXTERNOS, DUAS DEMAOS</t>
  </si>
  <si>
    <t>PINTURA ESMALTE BRILHANTE (2 DEMAOS) SOBRE SUPERFICIE METALICA, INCLUSIVE PROTECAO COM ZARCAO (1 DEMAO)</t>
  </si>
  <si>
    <t>SERVIÇOS COMPLEMENTARES</t>
  </si>
  <si>
    <t>CABO DE COBRE FLEXÍVEL ISOLADO, 16 MM², ANTI-CHAMA 0,6/1,0 KV</t>
  </si>
  <si>
    <t>DISJUNTOR TERMOMAGNETICO MONOPOLAR PADRAO NEMA (AMERICANO) 10 A 30A 24 0V, FORNECIMENTO E INSTALACAO</t>
  </si>
  <si>
    <t>DISJUNTOR TERMOMAGNETICO BIPOLAR PADRAO NEMA (AMERICANO) 10 A 50A 240V , FORNECIMENTO E INSTALACAO</t>
  </si>
  <si>
    <t>40.04.090</t>
  </si>
  <si>
    <t>TOMADA RJ 11 PARA TELEFONE, INCLUINDO SUPORTE E PLACA</t>
  </si>
  <si>
    <t xml:space="preserve"> PINTURA ESMALTE FOSCO EM MADEIRA, DUAS DEMAOS </t>
  </si>
  <si>
    <t>SECRETÁRIO MUNICIPAL DE OBRAS E PLANEJAMENTO</t>
  </si>
  <si>
    <t>MARCELO J.COGHI</t>
  </si>
  <si>
    <t>ALEXANDRE S RUBIN</t>
  </si>
  <si>
    <t>ENG. CIVIL DA SMOP</t>
  </si>
  <si>
    <t xml:space="preserve">SECRETÁRIO MUNICIPAL DE </t>
  </si>
  <si>
    <t>OBRAS E PLANEJAMENTO</t>
  </si>
  <si>
    <t>8.4.12</t>
  </si>
  <si>
    <t>8.4.13</t>
  </si>
  <si>
    <t>15.1</t>
  </si>
  <si>
    <t xml:space="preserve"> ESTACA BROCA DE CONCRETO, DIÃMETRO DE 20 CM, ESCAVAÇÃO MANUAL COM TRADO CONCHA</t>
  </si>
  <si>
    <t>CONCRETO FCK = 25MPA, TRAÇO 1:2,3:2,7 (CIMENTO/ AREIA MÉDIA/ BRITA 1)  PREPARO MECANICO, INCLUSIVE LANCAMENTO E ADENSAMENTO</t>
  </si>
  <si>
    <t>TUBO DE PVC RIGIDO JUNTA SOLDAVEL DN 25MM (3/4") INCL CONEXOES, RAMAL DE DISTRIBUIÇÃO</t>
  </si>
  <si>
    <t>TUBO DE PVC RIGIDO JUNTA SOLDAVEL DN 40MM (1.1/4") INCL CONEXOES,  RAMAL DE DISTRIBUIÇÃO</t>
  </si>
  <si>
    <t>JANELA DE AÇO BASCULANTE, FIXAÇÃO COM ARGAMASSA, SEM VIDROS</t>
  </si>
  <si>
    <t>6.3</t>
  </si>
  <si>
    <t xml:space="preserve"> BANCADA GRANITO CINZA POLIDO 0,50 X 0,60M, INCL. CUBA DE EMBUTIR OVAL DE LOUÇA BRANCA 35 X 50CM, VÁLVULA METAL CROMADO, SIFÃO FLEXÍVEL PVC, ENG ATE 30CM FLEXÍVEL PLÁSTICO E TORNEIRA CROMADA DE MESA FORNEC. E INSTALAÇÃO. AF_12/2013</t>
  </si>
  <si>
    <t>44.03.480</t>
  </si>
  <si>
    <t>TORNEIRA DE MESA PARA LAVATÓRIO COMPACTA, ACIONAMENTO HIDROMECÂNICO, EM LATÃO CROMADO, DN= 1/2´</t>
  </si>
  <si>
    <r>
      <t xml:space="preserve">Obra : </t>
    </r>
    <r>
      <rPr>
        <sz val="11"/>
        <rFont val="Arial Narrow"/>
        <family val="2"/>
      </rPr>
      <t xml:space="preserve"> Reforma e Ampliação com Wc para PCD de Imovel do Lago Unicão </t>
    </r>
  </si>
  <si>
    <t>14.30.020</t>
  </si>
  <si>
    <t>4.3</t>
  </si>
  <si>
    <t>DIVISORIA EM PALCA DE GRANILITE ESPESSURA 30MM, CHUMBAMENTO NO PISO E PAREDE CO M ARGAMASSA DE CIMENTO E AREIA</t>
  </si>
  <si>
    <t>REMOÇÃO DE RAÍZES REMANESCENTES DE TRONCO DE ÁRVORE</t>
  </si>
  <si>
    <t>CORTE RASO E RECORTE DE ÁRVORE E TRONCO</t>
  </si>
  <si>
    <t>1.11</t>
  </si>
  <si>
    <t>1.12</t>
  </si>
  <si>
    <t>PLACAS: DE OBRA EM CHAPA DE ACO GALVANIZADO 1,50mx2,00m E DA CETESB EM CHAPA DE ACO GALVANIZADO 1,50mx1,70m</t>
  </si>
  <si>
    <t>TANQUE SÉPTICO CIRCULAR, EM CONCRETO PRÉ-MOLDADO, DIÂMETRO INTERNO = 1 ,40 M, ALTURA INTERNA = 2,50 M, VOLUME ÚTIL: 3463,6 L</t>
  </si>
  <si>
    <t>8.1.3</t>
  </si>
  <si>
    <t xml:space="preserve"> IMPERMEABILIZAÇÃO DE PAREDES COM ARGAMASSA DE CIMENTO E AREIA, COM ADITIVO IMPERMEABILIZANTE, E = 2CM. AF_06/2018</t>
  </si>
  <si>
    <t>2.9</t>
  </si>
  <si>
    <t>2.11</t>
  </si>
</sst>
</file>

<file path=xl/styles.xml><?xml version="1.0" encoding="utf-8"?>
<styleSheet xmlns="http://schemas.openxmlformats.org/spreadsheetml/2006/main">
  <numFmts count="8">
    <numFmt numFmtId="164" formatCode="_(* #,##0.00_);_(* \(#,##0.00\);_(* &quot;-&quot;??_);_(@_)"/>
    <numFmt numFmtId="165" formatCode="&quot; R$&quot;#,##0.00\ ;&quot; R$(&quot;#,##0.00\);&quot; R$-&quot;#\ ;@\ "/>
    <numFmt numFmtId="166" formatCode="&quot;R$&quot;#,##0\ ;[Red]&quot;(R$&quot;#,##0\)"/>
    <numFmt numFmtId="167" formatCode="#,##0\ ;\-#,##0\ ;&quot; - &quot;;@\ "/>
    <numFmt numFmtId="168" formatCode="#,##0.00\ ;&quot; (&quot;#,##0.00\);&quot; -&quot;#\ ;@\ "/>
    <numFmt numFmtId="169" formatCode="0.0"/>
    <numFmt numFmtId="170" formatCode="&quot; R$ &quot;#,##0.00\ ;&quot; R$ (&quot;#,##0.00\);&quot; R$ -&quot;#\ ;@\ "/>
    <numFmt numFmtId="171" formatCode="_-* #,##0.00_-;\-* #,##0.00_-;_-* \-??_-;_-@_-"/>
  </numFmts>
  <fonts count="24">
    <font>
      <sz val="10"/>
      <name val="Arial"/>
      <family val="2"/>
    </font>
    <font>
      <sz val="10"/>
      <name val="Arial"/>
      <family val="2"/>
    </font>
    <font>
      <sz val="10"/>
      <color indexed="8"/>
      <name val="Arial"/>
      <family val="2"/>
    </font>
    <font>
      <sz val="10"/>
      <name val="MS Sans Serif"/>
      <family val="2"/>
    </font>
    <font>
      <sz val="9"/>
      <name val="Arial"/>
      <family val="2"/>
    </font>
    <font>
      <sz val="10"/>
      <name val="Arial Narrow"/>
      <family val="2"/>
    </font>
    <font>
      <b/>
      <sz val="10"/>
      <name val="Arial Narrow"/>
      <family val="2"/>
    </font>
    <font>
      <i/>
      <u/>
      <sz val="10"/>
      <name val="Arial Narrow"/>
      <family val="2"/>
    </font>
    <font>
      <sz val="10"/>
      <color indexed="8"/>
      <name val="Arial Narrow"/>
      <family val="2"/>
    </font>
    <font>
      <b/>
      <sz val="10"/>
      <color indexed="8"/>
      <name val="Arial Narrow"/>
      <family val="2"/>
    </font>
    <font>
      <i/>
      <u/>
      <sz val="10"/>
      <color indexed="8"/>
      <name val="Arial Narrow"/>
      <family val="2"/>
    </font>
    <font>
      <sz val="30"/>
      <name val="Britannic Bold"/>
      <family val="2"/>
    </font>
    <font>
      <sz val="14"/>
      <name val="Britannic Bold"/>
      <family val="2"/>
    </font>
    <font>
      <b/>
      <sz val="12"/>
      <name val="Arial Narrow"/>
      <family val="2"/>
    </font>
    <font>
      <sz val="11"/>
      <name val="Arial"/>
      <family val="2"/>
    </font>
    <font>
      <b/>
      <sz val="10"/>
      <name val="Arial"/>
      <family val="2"/>
    </font>
    <font>
      <b/>
      <sz val="11"/>
      <name val="Arial"/>
      <family val="2"/>
    </font>
    <font>
      <b/>
      <sz val="12"/>
      <name val="Arial"/>
      <family val="2"/>
    </font>
    <font>
      <sz val="11"/>
      <name val="Arial Narrow"/>
      <family val="2"/>
    </font>
    <font>
      <b/>
      <sz val="11"/>
      <name val="Arial Narrow"/>
      <family val="2"/>
    </font>
    <font>
      <sz val="11"/>
      <color indexed="9"/>
      <name val="Arial Narrow"/>
      <family val="2"/>
    </font>
    <font>
      <sz val="10"/>
      <name val="Arial"/>
      <family val="2"/>
    </font>
    <font>
      <b/>
      <sz val="12"/>
      <color theme="0"/>
      <name val="Arial"/>
      <family val="2"/>
    </font>
    <font>
      <sz val="8"/>
      <name val="Arial Narrow"/>
      <family val="2"/>
    </font>
  </fonts>
  <fills count="19">
    <fill>
      <patternFill patternType="none"/>
    </fill>
    <fill>
      <patternFill patternType="gray125"/>
    </fill>
    <fill>
      <patternFill patternType="solid">
        <fgColor indexed="9"/>
        <bgColor indexed="26"/>
      </patternFill>
    </fill>
    <fill>
      <patternFill patternType="solid">
        <fgColor indexed="46"/>
        <bgColor indexed="31"/>
      </patternFill>
    </fill>
    <fill>
      <patternFill patternType="solid">
        <fgColor indexed="49"/>
        <bgColor indexed="57"/>
      </patternFill>
    </fill>
    <fill>
      <patternFill patternType="solid">
        <fgColor indexed="9"/>
        <bgColor indexed="64"/>
      </patternFill>
    </fill>
    <fill>
      <patternFill patternType="solid">
        <fgColor indexed="53"/>
        <bgColor indexed="52"/>
      </patternFill>
    </fill>
    <fill>
      <patternFill patternType="solid">
        <fgColor indexed="52"/>
        <bgColor indexed="29"/>
      </patternFill>
    </fill>
    <fill>
      <patternFill patternType="solid">
        <fgColor indexed="10"/>
        <bgColor indexed="60"/>
      </patternFill>
    </fill>
    <fill>
      <patternFill patternType="solid">
        <fgColor theme="0"/>
        <bgColor indexed="64"/>
      </patternFill>
    </fill>
    <fill>
      <patternFill patternType="solid">
        <fgColor theme="0"/>
        <bgColor indexed="26"/>
      </patternFill>
    </fill>
    <fill>
      <patternFill patternType="solid">
        <fgColor theme="9" tint="0.39997558519241921"/>
        <bgColor indexed="64"/>
      </patternFill>
    </fill>
    <fill>
      <patternFill patternType="solid">
        <fgColor theme="9" tint="0.39997558519241921"/>
        <bgColor indexed="26"/>
      </patternFill>
    </fill>
    <fill>
      <patternFill patternType="solid">
        <fgColor theme="0"/>
        <bgColor indexed="23"/>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31"/>
      </patternFill>
    </fill>
    <fill>
      <patternFill patternType="solid">
        <fgColor theme="0" tint="-0.14999847407452621"/>
        <bgColor indexed="23"/>
      </patternFill>
    </fill>
    <fill>
      <patternFill patternType="solid">
        <fgColor theme="0" tint="-4.9989318521683403E-2"/>
        <bgColor indexed="23"/>
      </patternFill>
    </fill>
  </fills>
  <borders count="27">
    <border>
      <left/>
      <right/>
      <top/>
      <bottom/>
      <diagonal/>
    </border>
    <border>
      <left style="thick">
        <color indexed="8"/>
      </left>
      <right/>
      <top style="thick">
        <color indexed="8"/>
      </top>
      <bottom/>
      <diagonal/>
    </border>
    <border>
      <left/>
      <right style="thick">
        <color indexed="8"/>
      </right>
      <top style="thick">
        <color indexed="8"/>
      </top>
      <bottom/>
      <diagonal/>
    </border>
    <border>
      <left style="thick">
        <color indexed="8"/>
      </left>
      <right style="thick">
        <color indexed="8"/>
      </right>
      <top style="thick">
        <color indexed="8"/>
      </top>
      <bottom style="thick">
        <color indexed="8"/>
      </bottom>
      <diagonal/>
    </border>
    <border>
      <left style="thick">
        <color indexed="8"/>
      </left>
      <right/>
      <top/>
      <bottom style="thick">
        <color indexed="8"/>
      </bottom>
      <diagonal/>
    </border>
    <border>
      <left/>
      <right style="thick">
        <color indexed="8"/>
      </right>
      <top/>
      <bottom style="thick">
        <color indexed="8"/>
      </bottom>
      <diagonal/>
    </border>
    <border>
      <left style="medium">
        <color indexed="8"/>
      </left>
      <right style="medium">
        <color indexed="8"/>
      </right>
      <top style="thick">
        <color indexed="8"/>
      </top>
      <bottom style="medium">
        <color indexed="8"/>
      </bottom>
      <diagonal/>
    </border>
    <border>
      <left style="thick">
        <color indexed="8"/>
      </left>
      <right style="thick">
        <color indexed="8"/>
      </right>
      <top/>
      <bottom style="medium">
        <color indexed="8"/>
      </bottom>
      <diagonal/>
    </border>
    <border>
      <left/>
      <right style="medium">
        <color indexed="8"/>
      </right>
      <top/>
      <bottom style="medium">
        <color indexed="8"/>
      </bottom>
      <diagonal/>
    </border>
    <border>
      <left style="medium">
        <color indexed="8"/>
      </left>
      <right style="thick">
        <color indexed="8"/>
      </right>
      <top style="thick">
        <color indexed="8"/>
      </top>
      <bottom style="medium">
        <color indexed="8"/>
      </bottom>
      <diagonal/>
    </border>
    <border>
      <left style="medium">
        <color indexed="8"/>
      </left>
      <right style="thick">
        <color indexed="8"/>
      </right>
      <top/>
      <bottom style="medium">
        <color indexed="8"/>
      </bottom>
      <diagonal/>
    </border>
    <border>
      <left style="thick">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thick">
        <color indexed="8"/>
      </left>
      <right style="thick">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thick">
        <color indexed="8"/>
      </right>
      <top style="medium">
        <color indexed="8"/>
      </top>
      <bottom style="medium">
        <color indexed="8"/>
      </bottom>
      <diagonal/>
    </border>
    <border>
      <left style="thick">
        <color indexed="8"/>
      </left>
      <right style="thick">
        <color indexed="8"/>
      </right>
      <top style="medium">
        <color indexed="8"/>
      </top>
      <bottom/>
      <diagonal/>
    </border>
    <border>
      <left/>
      <right/>
      <top style="thick">
        <color indexed="8"/>
      </top>
      <bottom style="thick">
        <color indexed="8"/>
      </bottom>
      <diagonal/>
    </border>
    <border>
      <left style="thin">
        <color indexed="64"/>
      </left>
      <right style="thin">
        <color indexed="64"/>
      </right>
      <top style="thin">
        <color indexed="64"/>
      </top>
      <bottom style="thin">
        <color indexed="64"/>
      </bottom>
      <diagonal/>
    </border>
    <border>
      <left style="thick">
        <color indexed="8"/>
      </left>
      <right style="medium">
        <color indexed="8"/>
      </right>
      <top style="thick">
        <color indexed="8"/>
      </top>
      <bottom style="medium">
        <color indexed="8"/>
      </bottom>
      <diagonal/>
    </border>
    <border>
      <left/>
      <right style="thick">
        <color indexed="8"/>
      </right>
      <top style="thick">
        <color indexed="8"/>
      </top>
      <bottom style="thick">
        <color indexed="8"/>
      </bottom>
      <diagonal/>
    </border>
    <border>
      <left style="medium">
        <color indexed="8"/>
      </left>
      <right/>
      <top style="thick">
        <color indexed="8"/>
      </top>
      <bottom style="thick">
        <color indexed="8"/>
      </bottom>
      <diagonal/>
    </border>
    <border>
      <left style="thick">
        <color indexed="8"/>
      </left>
      <right/>
      <top style="thick">
        <color indexed="8"/>
      </top>
      <bottom style="thick">
        <color indexed="8"/>
      </bottom>
      <diagonal/>
    </border>
    <border>
      <left style="thick">
        <color indexed="8"/>
      </left>
      <right style="thick">
        <color indexed="8"/>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ck">
        <color indexed="8"/>
      </top>
      <bottom/>
      <diagonal/>
    </border>
  </borders>
  <cellStyleXfs count="27">
    <xf numFmtId="0" fontId="0" fillId="0" borderId="0"/>
    <xf numFmtId="165" fontId="21" fillId="0" borderId="0"/>
    <xf numFmtId="166" fontId="21" fillId="0" borderId="0"/>
    <xf numFmtId="167" fontId="21" fillId="0" borderId="0"/>
    <xf numFmtId="167" fontId="21" fillId="0" borderId="0"/>
    <xf numFmtId="0" fontId="21" fillId="0" borderId="0"/>
    <xf numFmtId="0" fontId="21" fillId="0" borderId="0"/>
    <xf numFmtId="0" fontId="2" fillId="0" borderId="0"/>
    <xf numFmtId="0" fontId="3" fillId="0" borderId="0"/>
    <xf numFmtId="0" fontId="1" fillId="0" borderId="0"/>
    <xf numFmtId="0" fontId="4" fillId="0" borderId="0"/>
    <xf numFmtId="9" fontId="21" fillId="0" borderId="0"/>
    <xf numFmtId="9" fontId="21" fillId="0" borderId="0"/>
    <xf numFmtId="9" fontId="21" fillId="0" borderId="0"/>
    <xf numFmtId="9" fontId="21" fillId="0" borderId="0"/>
    <xf numFmtId="9" fontId="21" fillId="0" borderId="0"/>
    <xf numFmtId="168" fontId="21" fillId="0" borderId="0"/>
    <xf numFmtId="168" fontId="21" fillId="0" borderId="0"/>
    <xf numFmtId="168" fontId="21" fillId="0" borderId="0"/>
    <xf numFmtId="168" fontId="21" fillId="0" borderId="0"/>
    <xf numFmtId="168" fontId="21" fillId="0" borderId="0"/>
    <xf numFmtId="168" fontId="21" fillId="0" borderId="0"/>
    <xf numFmtId="171" fontId="21" fillId="0" borderId="0" applyBorder="0" applyAlignment="0" applyProtection="0"/>
    <xf numFmtId="168" fontId="21" fillId="0" borderId="0"/>
    <xf numFmtId="168" fontId="21" fillId="0" borderId="0"/>
    <xf numFmtId="164" fontId="21" fillId="0" borderId="0" applyFont="0" applyFill="0" applyBorder="0" applyAlignment="0" applyProtection="0"/>
    <xf numFmtId="168" fontId="21" fillId="0" borderId="0"/>
  </cellStyleXfs>
  <cellXfs count="244">
    <xf numFmtId="0" fontId="0" fillId="0" borderId="0" xfId="0"/>
    <xf numFmtId="0" fontId="5" fillId="2" borderId="0" xfId="0" applyNumberFormat="1" applyFont="1" applyFill="1" applyAlignment="1">
      <alignment horizontal="center"/>
    </xf>
    <xf numFmtId="169" fontId="5" fillId="2" borderId="0" xfId="0" applyNumberFormat="1" applyFont="1" applyFill="1" applyAlignment="1">
      <alignment horizontal="center"/>
    </xf>
    <xf numFmtId="0" fontId="5" fillId="2" borderId="0" xfId="0" applyFont="1" applyFill="1" applyAlignment="1">
      <alignment wrapText="1"/>
    </xf>
    <xf numFmtId="4" fontId="5" fillId="2" borderId="0" xfId="23" applyNumberFormat="1" applyFont="1" applyFill="1" applyBorder="1" applyAlignment="1" applyProtection="1">
      <alignment horizontal="center"/>
    </xf>
    <xf numFmtId="168" fontId="8" fillId="2" borderId="0" xfId="20" applyFont="1" applyFill="1" applyBorder="1" applyAlignment="1" applyProtection="1"/>
    <xf numFmtId="168" fontId="5" fillId="2" borderId="0" xfId="20" applyFont="1" applyFill="1" applyBorder="1" applyAlignment="1" applyProtection="1"/>
    <xf numFmtId="0" fontId="5" fillId="0" borderId="0" xfId="0" applyFont="1" applyFill="1" applyAlignment="1"/>
    <xf numFmtId="0" fontId="5" fillId="2" borderId="0" xfId="0" applyFont="1" applyFill="1" applyAlignment="1"/>
    <xf numFmtId="0" fontId="6" fillId="2" borderId="0" xfId="0" applyFont="1" applyFill="1" applyAlignment="1"/>
    <xf numFmtId="0" fontId="12" fillId="2" borderId="0" xfId="0" applyFont="1" applyFill="1" applyBorder="1" applyAlignment="1">
      <alignment horizontal="center" vertical="top"/>
    </xf>
    <xf numFmtId="0" fontId="6" fillId="2" borderId="0" xfId="0" applyNumberFormat="1" applyFont="1" applyFill="1" applyAlignment="1">
      <alignment horizontal="center"/>
    </xf>
    <xf numFmtId="4" fontId="5" fillId="2" borderId="0" xfId="23" applyNumberFormat="1" applyFont="1" applyFill="1" applyBorder="1" applyAlignment="1" applyProtection="1"/>
    <xf numFmtId="49" fontId="6" fillId="2" borderId="0" xfId="0" applyNumberFormat="1" applyFont="1" applyFill="1" applyBorder="1" applyAlignment="1">
      <alignment horizontal="justify" wrapText="1"/>
    </xf>
    <xf numFmtId="0" fontId="5" fillId="2" borderId="0" xfId="0" applyNumberFormat="1" applyFont="1" applyFill="1" applyBorder="1" applyAlignment="1">
      <alignment horizontal="center"/>
    </xf>
    <xf numFmtId="168" fontId="6" fillId="2" borderId="0" xfId="20" applyFont="1" applyFill="1" applyBorder="1" applyAlignment="1" applyProtection="1">
      <alignment horizontal="center"/>
    </xf>
    <xf numFmtId="168" fontId="6" fillId="2" borderId="0" xfId="20" applyFont="1" applyFill="1" applyBorder="1" applyAlignment="1" applyProtection="1">
      <alignment horizontal="justify" wrapText="1"/>
    </xf>
    <xf numFmtId="4" fontId="6" fillId="2" borderId="0" xfId="23" applyNumberFormat="1" applyFont="1" applyFill="1" applyBorder="1" applyAlignment="1" applyProtection="1">
      <alignment horizontal="center"/>
    </xf>
    <xf numFmtId="168" fontId="9" fillId="2" borderId="0" xfId="20" applyFont="1" applyFill="1" applyBorder="1" applyAlignment="1" applyProtection="1">
      <alignment horizontal="center"/>
    </xf>
    <xf numFmtId="168" fontId="5" fillId="2" borderId="0" xfId="20" applyFont="1" applyFill="1" applyBorder="1" applyAlignment="1" applyProtection="1">
      <alignment horizontal="center"/>
    </xf>
    <xf numFmtId="0" fontId="6" fillId="0" borderId="0" xfId="0" applyFont="1" applyFill="1" applyAlignment="1">
      <alignment horizontal="center"/>
    </xf>
    <xf numFmtId="0" fontId="6" fillId="2" borderId="0" xfId="0" applyFont="1" applyFill="1" applyAlignment="1">
      <alignment horizontal="center"/>
    </xf>
    <xf numFmtId="0" fontId="6" fillId="0" borderId="0" xfId="0" applyFont="1" applyFill="1" applyAlignment="1"/>
    <xf numFmtId="0" fontId="7" fillId="0" borderId="0" xfId="0" applyFont="1" applyFill="1" applyAlignment="1"/>
    <xf numFmtId="0" fontId="7" fillId="3" borderId="0" xfId="0" applyFont="1" applyFill="1" applyAlignment="1"/>
    <xf numFmtId="0" fontId="5" fillId="3" borderId="0" xfId="0" applyFont="1" applyFill="1" applyAlignment="1"/>
    <xf numFmtId="0" fontId="6" fillId="4" borderId="0" xfId="0" applyFont="1" applyFill="1" applyAlignment="1"/>
    <xf numFmtId="0" fontId="8" fillId="2" borderId="0" xfId="0" applyNumberFormat="1" applyFont="1" applyFill="1" applyBorder="1" applyAlignment="1">
      <alignment horizontal="center"/>
    </xf>
    <xf numFmtId="0" fontId="9" fillId="2" borderId="0" xfId="0" applyFont="1" applyFill="1" applyBorder="1" applyAlignment="1">
      <alignment horizontal="right" wrapText="1"/>
    </xf>
    <xf numFmtId="168" fontId="8" fillId="2" borderId="0" xfId="23" applyNumberFormat="1" applyFont="1" applyFill="1" applyBorder="1" applyAlignment="1" applyProtection="1">
      <alignment horizontal="right"/>
    </xf>
    <xf numFmtId="168" fontId="9" fillId="2" borderId="0" xfId="23" applyNumberFormat="1" applyFont="1" applyFill="1" applyBorder="1" applyAlignment="1" applyProtection="1"/>
    <xf numFmtId="0" fontId="9" fillId="2" borderId="0" xfId="0" applyNumberFormat="1" applyFont="1" applyFill="1" applyBorder="1" applyAlignment="1">
      <alignment horizontal="center"/>
    </xf>
    <xf numFmtId="4" fontId="9" fillId="2" borderId="0" xfId="23" applyNumberFormat="1" applyFont="1" applyFill="1" applyBorder="1" applyAlignment="1" applyProtection="1"/>
    <xf numFmtId="49" fontId="5" fillId="2" borderId="0" xfId="0" applyNumberFormat="1" applyFont="1" applyFill="1" applyAlignment="1">
      <alignment horizontal="center"/>
    </xf>
    <xf numFmtId="0" fontId="6" fillId="2" borderId="0" xfId="5" applyNumberFormat="1" applyFont="1" applyFill="1" applyBorder="1" applyAlignment="1">
      <alignment horizontal="center"/>
    </xf>
    <xf numFmtId="49" fontId="5" fillId="2" borderId="0" xfId="5" applyNumberFormat="1" applyFont="1" applyFill="1" applyBorder="1" applyAlignment="1">
      <alignment horizontal="left" wrapText="1"/>
    </xf>
    <xf numFmtId="17" fontId="5" fillId="2" borderId="0" xfId="5" applyNumberFormat="1" applyFont="1" applyFill="1" applyBorder="1" applyAlignment="1" applyProtection="1">
      <alignment horizontal="center" wrapText="1"/>
    </xf>
    <xf numFmtId="168" fontId="5" fillId="2" borderId="0" xfId="20" applyFont="1" applyFill="1" applyBorder="1" applyAlignment="1" applyProtection="1">
      <alignment horizontal="center" vertical="center"/>
    </xf>
    <xf numFmtId="0" fontId="5" fillId="2" borderId="0" xfId="0" applyFont="1" applyFill="1" applyBorder="1" applyAlignment="1"/>
    <xf numFmtId="0" fontId="5" fillId="2" borderId="0" xfId="0" applyNumberFormat="1" applyFont="1" applyFill="1" applyAlignment="1"/>
    <xf numFmtId="2" fontId="5" fillId="2" borderId="0" xfId="23" applyNumberFormat="1" applyFont="1" applyFill="1" applyBorder="1" applyAlignment="1" applyProtection="1">
      <alignment horizontal="center"/>
    </xf>
    <xf numFmtId="0" fontId="5" fillId="2" borderId="0" xfId="0" applyNumberFormat="1" applyFont="1" applyFill="1" applyAlignment="1">
      <alignment wrapText="1"/>
    </xf>
    <xf numFmtId="0" fontId="5" fillId="0" borderId="0" xfId="0" applyNumberFormat="1" applyFont="1" applyFill="1" applyAlignment="1"/>
    <xf numFmtId="0" fontId="5" fillId="0" borderId="0" xfId="0" applyNumberFormat="1" applyFont="1" applyFill="1" applyAlignment="1">
      <alignment horizontal="center"/>
    </xf>
    <xf numFmtId="169" fontId="0" fillId="2" borderId="0" xfId="0" applyNumberFormat="1" applyFont="1" applyFill="1" applyProtection="1"/>
    <xf numFmtId="0" fontId="0" fillId="2" borderId="0" xfId="0" applyFont="1" applyFill="1" applyProtection="1"/>
    <xf numFmtId="0" fontId="0" fillId="2" borderId="0" xfId="0" applyFont="1" applyFill="1" applyAlignment="1" applyProtection="1">
      <alignment horizontal="center"/>
    </xf>
    <xf numFmtId="168" fontId="0" fillId="2" borderId="0" xfId="21" applyFont="1" applyFill="1" applyBorder="1" applyAlignment="1" applyProtection="1"/>
    <xf numFmtId="0" fontId="0" fillId="2" borderId="0" xfId="0" applyFont="1" applyFill="1" applyAlignment="1" applyProtection="1"/>
    <xf numFmtId="0" fontId="14" fillId="2" borderId="0" xfId="0" applyFont="1" applyFill="1" applyProtection="1"/>
    <xf numFmtId="0" fontId="14" fillId="2" borderId="0" xfId="0" applyFont="1" applyFill="1" applyAlignment="1" applyProtection="1"/>
    <xf numFmtId="0" fontId="14" fillId="2" borderId="0" xfId="0" applyFont="1" applyFill="1" applyBorder="1" applyProtection="1"/>
    <xf numFmtId="0" fontId="16" fillId="2" borderId="0" xfId="0" applyFont="1" applyFill="1" applyBorder="1" applyProtection="1"/>
    <xf numFmtId="9" fontId="15" fillId="2" borderId="0" xfId="0" applyNumberFormat="1" applyFont="1" applyFill="1" applyBorder="1" applyProtection="1"/>
    <xf numFmtId="168" fontId="17" fillId="2" borderId="0" xfId="21" applyFont="1" applyFill="1" applyBorder="1" applyAlignment="1" applyProtection="1"/>
    <xf numFmtId="168" fontId="15" fillId="2" borderId="0" xfId="21" applyFont="1" applyFill="1" applyBorder="1" applyAlignment="1" applyProtection="1">
      <alignment horizontal="center"/>
    </xf>
    <xf numFmtId="0" fontId="16" fillId="2" borderId="0" xfId="0" applyFont="1" applyFill="1" applyAlignment="1" applyProtection="1">
      <alignment horizontal="center"/>
    </xf>
    <xf numFmtId="1" fontId="5" fillId="2" borderId="6" xfId="0" applyNumberFormat="1" applyFont="1" applyFill="1" applyBorder="1" applyAlignment="1" applyProtection="1">
      <alignment horizontal="left" vertical="top" wrapText="1"/>
    </xf>
    <xf numFmtId="170" fontId="18" fillId="2" borderId="6" xfId="10" applyNumberFormat="1" applyFont="1" applyFill="1" applyBorder="1" applyAlignment="1" applyProtection="1">
      <alignment horizontal="right"/>
    </xf>
    <xf numFmtId="10" fontId="0" fillId="2" borderId="7" xfId="15" applyNumberFormat="1" applyFont="1" applyFill="1" applyBorder="1" applyAlignment="1" applyProtection="1"/>
    <xf numFmtId="2" fontId="18" fillId="2" borderId="8" xfId="10" applyNumberFormat="1" applyFont="1" applyFill="1" applyBorder="1" applyProtection="1"/>
    <xf numFmtId="2" fontId="18" fillId="2" borderId="9" xfId="10" applyNumberFormat="1" applyFont="1" applyFill="1" applyBorder="1" applyProtection="1"/>
    <xf numFmtId="2" fontId="18" fillId="2" borderId="10" xfId="10" applyNumberFormat="1" applyFont="1" applyFill="1" applyBorder="1" applyProtection="1"/>
    <xf numFmtId="1" fontId="5" fillId="2" borderId="11" xfId="0" applyNumberFormat="1" applyFont="1" applyFill="1" applyBorder="1" applyAlignment="1" applyProtection="1">
      <alignment horizontal="left" vertical="top" wrapText="1"/>
    </xf>
    <xf numFmtId="1" fontId="5" fillId="2" borderId="12" xfId="0" applyNumberFormat="1" applyFont="1" applyFill="1" applyBorder="1" applyAlignment="1" applyProtection="1">
      <alignment horizontal="left" vertical="top" wrapText="1"/>
    </xf>
    <xf numFmtId="170" fontId="18" fillId="2" borderId="12" xfId="10" applyNumberFormat="1" applyFont="1" applyFill="1" applyBorder="1" applyAlignment="1" applyProtection="1">
      <alignment horizontal="right"/>
    </xf>
    <xf numFmtId="168" fontId="0" fillId="2" borderId="13" xfId="21" applyFont="1" applyFill="1" applyBorder="1" applyAlignment="1" applyProtection="1"/>
    <xf numFmtId="2" fontId="18" fillId="2" borderId="14" xfId="10" applyNumberFormat="1" applyFont="1" applyFill="1" applyBorder="1" applyProtection="1"/>
    <xf numFmtId="2" fontId="18" fillId="2" borderId="15" xfId="10" applyNumberFormat="1" applyFont="1" applyFill="1" applyBorder="1" applyProtection="1"/>
    <xf numFmtId="10" fontId="0" fillId="2" borderId="13" xfId="15" applyNumberFormat="1" applyFont="1" applyFill="1" applyBorder="1" applyAlignment="1" applyProtection="1"/>
    <xf numFmtId="10" fontId="18" fillId="2" borderId="13" xfId="11" applyNumberFormat="1" applyFont="1" applyFill="1" applyBorder="1" applyAlignment="1" applyProtection="1">
      <alignment horizontal="center"/>
    </xf>
    <xf numFmtId="10" fontId="0" fillId="2" borderId="16" xfId="15" applyNumberFormat="1" applyFont="1" applyFill="1" applyBorder="1" applyAlignment="1" applyProtection="1"/>
    <xf numFmtId="169" fontId="6" fillId="2" borderId="17" xfId="0" applyNumberFormat="1" applyFont="1" applyFill="1" applyBorder="1" applyAlignment="1" applyProtection="1">
      <alignment horizontal="right" vertical="top"/>
    </xf>
    <xf numFmtId="2" fontId="18" fillId="2" borderId="17" xfId="10" applyNumberFormat="1" applyFont="1" applyFill="1" applyBorder="1" applyAlignment="1" applyProtection="1">
      <alignment wrapText="1"/>
    </xf>
    <xf numFmtId="170" fontId="20" fillId="2" borderId="17" xfId="10" applyNumberFormat="1" applyFont="1" applyFill="1" applyBorder="1" applyAlignment="1" applyProtection="1">
      <alignment horizontal="right"/>
    </xf>
    <xf numFmtId="2" fontId="18" fillId="2" borderId="17" xfId="10" applyNumberFormat="1" applyFont="1" applyFill="1" applyBorder="1" applyAlignment="1" applyProtection="1">
      <alignment horizontal="center"/>
    </xf>
    <xf numFmtId="2" fontId="18" fillId="2" borderId="17" xfId="10" applyNumberFormat="1" applyFont="1" applyFill="1" applyBorder="1" applyProtection="1"/>
    <xf numFmtId="169" fontId="0" fillId="2" borderId="0" xfId="0" applyNumberFormat="1" applyFont="1" applyFill="1" applyAlignment="1" applyProtection="1">
      <alignment horizontal="center"/>
    </xf>
    <xf numFmtId="169" fontId="0" fillId="2" borderId="0" xfId="0" applyNumberFormat="1" applyFont="1" applyFill="1" applyAlignment="1" applyProtection="1"/>
    <xf numFmtId="169" fontId="14" fillId="2" borderId="0" xfId="0" applyNumberFormat="1" applyFont="1" applyFill="1" applyProtection="1"/>
    <xf numFmtId="4" fontId="8" fillId="2" borderId="0" xfId="23" applyNumberFormat="1" applyFont="1" applyFill="1" applyBorder="1" applyAlignment="1" applyProtection="1"/>
    <xf numFmtId="0" fontId="5" fillId="0" borderId="18" xfId="0" applyNumberFormat="1" applyFont="1" applyFill="1" applyBorder="1" applyAlignment="1">
      <alignment horizontal="center"/>
    </xf>
    <xf numFmtId="4" fontId="8" fillId="0" borderId="18" xfId="23" applyNumberFormat="1" applyFont="1" applyFill="1" applyBorder="1" applyAlignment="1" applyProtection="1"/>
    <xf numFmtId="168" fontId="8" fillId="0" borderId="18" xfId="23" applyNumberFormat="1" applyFont="1" applyFill="1" applyBorder="1" applyAlignment="1" applyProtection="1">
      <alignment horizontal="right"/>
    </xf>
    <xf numFmtId="168" fontId="8" fillId="0" borderId="18" xfId="23" applyFont="1" applyFill="1" applyBorder="1" applyAlignment="1" applyProtection="1"/>
    <xf numFmtId="0" fontId="8" fillId="0" borderId="18" xfId="0" applyNumberFormat="1" applyFont="1" applyFill="1" applyBorder="1" applyAlignment="1">
      <alignment horizontal="center"/>
    </xf>
    <xf numFmtId="168" fontId="8" fillId="0" borderId="18" xfId="23" applyNumberFormat="1" applyFont="1" applyFill="1" applyBorder="1" applyAlignment="1" applyProtection="1"/>
    <xf numFmtId="168" fontId="10" fillId="0" borderId="18" xfId="23" applyNumberFormat="1" applyFont="1" applyFill="1" applyBorder="1" applyAlignment="1" applyProtection="1">
      <alignment horizontal="right"/>
    </xf>
    <xf numFmtId="168" fontId="10" fillId="0" borderId="18" xfId="23" applyNumberFormat="1" applyFont="1" applyFill="1" applyBorder="1" applyAlignment="1" applyProtection="1"/>
    <xf numFmtId="168" fontId="9" fillId="0" borderId="18" xfId="23" applyNumberFormat="1" applyFont="1" applyFill="1" applyBorder="1" applyAlignment="1" applyProtection="1"/>
    <xf numFmtId="0" fontId="8" fillId="2" borderId="18" xfId="0" applyNumberFormat="1" applyFont="1" applyFill="1" applyBorder="1" applyAlignment="1">
      <alignment horizontal="center"/>
    </xf>
    <xf numFmtId="0" fontId="8" fillId="2" borderId="18" xfId="0" applyNumberFormat="1" applyFont="1" applyFill="1" applyBorder="1" applyAlignment="1">
      <alignment wrapText="1"/>
    </xf>
    <xf numFmtId="0" fontId="8" fillId="2" borderId="18" xfId="0" applyNumberFormat="1" applyFont="1" applyFill="1" applyBorder="1" applyAlignment="1">
      <alignment horizontal="center" wrapText="1"/>
    </xf>
    <xf numFmtId="168" fontId="9" fillId="0" borderId="18" xfId="23" applyNumberFormat="1" applyFont="1" applyFill="1" applyBorder="1" applyAlignment="1" applyProtection="1">
      <alignment horizontal="right"/>
    </xf>
    <xf numFmtId="0" fontId="6" fillId="2" borderId="18" xfId="5" applyNumberFormat="1" applyFont="1" applyFill="1" applyBorder="1" applyAlignment="1" applyProtection="1">
      <alignment horizontal="center"/>
    </xf>
    <xf numFmtId="0" fontId="5" fillId="2" borderId="18" xfId="5" applyFont="1" applyFill="1" applyBorder="1" applyAlignment="1" applyProtection="1">
      <alignment horizontal="left" wrapText="1"/>
    </xf>
    <xf numFmtId="17" fontId="5" fillId="2" borderId="18" xfId="5" applyNumberFormat="1" applyFont="1" applyFill="1" applyBorder="1" applyAlignment="1" applyProtection="1">
      <alignment horizontal="center" wrapText="1"/>
    </xf>
    <xf numFmtId="0" fontId="6" fillId="2" borderId="18" xfId="5" applyNumberFormat="1" applyFont="1" applyFill="1" applyBorder="1" applyAlignment="1">
      <alignment horizontal="center"/>
    </xf>
    <xf numFmtId="49" fontId="5" fillId="2" borderId="18" xfId="5" applyNumberFormat="1" applyFont="1" applyFill="1" applyBorder="1" applyAlignment="1">
      <alignment horizontal="left" wrapText="1"/>
    </xf>
    <xf numFmtId="1" fontId="8" fillId="0" borderId="18" xfId="0" applyNumberFormat="1" applyFont="1" applyFill="1" applyBorder="1" applyAlignment="1">
      <alignment horizontal="center"/>
    </xf>
    <xf numFmtId="1" fontId="10" fillId="0" borderId="18" xfId="0" applyNumberFormat="1" applyFont="1" applyFill="1" applyBorder="1" applyAlignment="1">
      <alignment horizontal="center"/>
    </xf>
    <xf numFmtId="1" fontId="8" fillId="2" borderId="18" xfId="0" applyNumberFormat="1" applyFont="1" applyFill="1" applyBorder="1" applyAlignment="1">
      <alignment horizontal="center"/>
    </xf>
    <xf numFmtId="1" fontId="9" fillId="0" borderId="18" xfId="0" applyNumberFormat="1" applyFont="1" applyFill="1" applyBorder="1" applyAlignment="1">
      <alignment horizontal="center"/>
    </xf>
    <xf numFmtId="1" fontId="5" fillId="2" borderId="0" xfId="0" applyNumberFormat="1" applyFont="1" applyFill="1" applyAlignment="1">
      <alignment horizontal="center"/>
    </xf>
    <xf numFmtId="1" fontId="5" fillId="2" borderId="0" xfId="0" applyNumberFormat="1" applyFont="1" applyFill="1" applyBorder="1" applyAlignment="1">
      <alignment horizontal="center"/>
    </xf>
    <xf numFmtId="1" fontId="6" fillId="2" borderId="0" xfId="20" applyNumberFormat="1" applyFont="1" applyFill="1" applyBorder="1" applyAlignment="1" applyProtection="1">
      <alignment horizontal="center"/>
    </xf>
    <xf numFmtId="1" fontId="8" fillId="2" borderId="0" xfId="0" applyNumberFormat="1" applyFont="1" applyFill="1" applyBorder="1" applyAlignment="1">
      <alignment horizontal="center"/>
    </xf>
    <xf numFmtId="1" fontId="9" fillId="2" borderId="0" xfId="0" applyNumberFormat="1" applyFont="1" applyFill="1" applyBorder="1" applyAlignment="1">
      <alignment horizontal="center"/>
    </xf>
    <xf numFmtId="1" fontId="5" fillId="2" borderId="0" xfId="0" applyNumberFormat="1" applyFont="1" applyFill="1" applyAlignment="1">
      <alignment horizontal="left"/>
    </xf>
    <xf numFmtId="0" fontId="5" fillId="0" borderId="0" xfId="0" applyNumberFormat="1" applyFont="1" applyFill="1" applyBorder="1" applyAlignment="1">
      <alignment horizontal="center"/>
    </xf>
    <xf numFmtId="168" fontId="8" fillId="0" borderId="0" xfId="20" applyFont="1" applyFill="1" applyBorder="1" applyAlignment="1" applyProtection="1"/>
    <xf numFmtId="0" fontId="6" fillId="2" borderId="0" xfId="0" applyFont="1" applyFill="1" applyBorder="1" applyAlignment="1"/>
    <xf numFmtId="168" fontId="6" fillId="2" borderId="0" xfId="20" applyFont="1" applyFill="1" applyBorder="1" applyAlignment="1" applyProtection="1"/>
    <xf numFmtId="0" fontId="6" fillId="0" borderId="0" xfId="0" applyNumberFormat="1" applyFont="1" applyFill="1" applyAlignment="1"/>
    <xf numFmtId="4" fontId="5" fillId="9" borderId="0" xfId="23" applyNumberFormat="1" applyFont="1" applyFill="1" applyBorder="1" applyAlignment="1" applyProtection="1"/>
    <xf numFmtId="4" fontId="8" fillId="9" borderId="18" xfId="23" applyNumberFormat="1" applyFont="1" applyFill="1" applyBorder="1" applyAlignment="1" applyProtection="1">
      <alignment wrapText="1"/>
    </xf>
    <xf numFmtId="168" fontId="8" fillId="10" borderId="18" xfId="23" applyNumberFormat="1" applyFont="1" applyFill="1" applyBorder="1" applyAlignment="1" applyProtection="1">
      <alignment horizontal="right"/>
    </xf>
    <xf numFmtId="49" fontId="9" fillId="0" borderId="18" xfId="0" applyNumberFormat="1" applyFont="1" applyFill="1" applyBorder="1" applyAlignment="1">
      <alignment horizontal="center"/>
    </xf>
    <xf numFmtId="4" fontId="9" fillId="0" borderId="18" xfId="0" applyNumberFormat="1" applyFont="1" applyFill="1" applyBorder="1" applyAlignment="1">
      <alignment horizontal="center"/>
    </xf>
    <xf numFmtId="4" fontId="8" fillId="0" borderId="18" xfId="0" applyNumberFormat="1" applyFont="1" applyFill="1" applyBorder="1" applyAlignment="1">
      <alignment horizontal="center"/>
    </xf>
    <xf numFmtId="0" fontId="5" fillId="11" borderId="0" xfId="0" applyFont="1" applyFill="1" applyAlignment="1"/>
    <xf numFmtId="0" fontId="5" fillId="12" borderId="0" xfId="0" applyFont="1" applyFill="1" applyAlignment="1"/>
    <xf numFmtId="0" fontId="5" fillId="6" borderId="0" xfId="0" applyFont="1" applyFill="1" applyAlignment="1"/>
    <xf numFmtId="0" fontId="5" fillId="7" borderId="0" xfId="0" applyFont="1" applyFill="1" applyAlignment="1"/>
    <xf numFmtId="0" fontId="7" fillId="8" borderId="0" xfId="0" applyFont="1" applyFill="1" applyAlignment="1"/>
    <xf numFmtId="0" fontId="5" fillId="4" borderId="0" xfId="0" applyFont="1" applyFill="1" applyAlignment="1"/>
    <xf numFmtId="0" fontId="7" fillId="4" borderId="0" xfId="0" applyFont="1" applyFill="1" applyAlignment="1"/>
    <xf numFmtId="49" fontId="8" fillId="0" borderId="18" xfId="0" applyNumberFormat="1" applyFont="1" applyFill="1" applyBorder="1" applyAlignment="1">
      <alignment horizontal="center"/>
    </xf>
    <xf numFmtId="4" fontId="8" fillId="0" borderId="18" xfId="0" applyNumberFormat="1" applyFont="1" applyFill="1" applyBorder="1" applyAlignment="1">
      <alignment wrapText="1"/>
    </xf>
    <xf numFmtId="4" fontId="5" fillId="0" borderId="18" xfId="0" applyNumberFormat="1" applyFont="1" applyFill="1" applyBorder="1" applyAlignment="1">
      <alignment horizontal="center"/>
    </xf>
    <xf numFmtId="1" fontId="5" fillId="2" borderId="18" xfId="0" applyNumberFormat="1" applyFont="1" applyFill="1" applyBorder="1" applyAlignment="1">
      <alignment horizontal="center"/>
    </xf>
    <xf numFmtId="0" fontId="5" fillId="2" borderId="18" xfId="0" applyNumberFormat="1" applyFont="1" applyFill="1" applyBorder="1" applyAlignment="1">
      <alignment horizontal="center"/>
    </xf>
    <xf numFmtId="49" fontId="10" fillId="0" borderId="18" xfId="0" applyNumberFormat="1" applyFont="1" applyFill="1" applyBorder="1" applyAlignment="1">
      <alignment horizontal="center"/>
    </xf>
    <xf numFmtId="4" fontId="10" fillId="0" borderId="18" xfId="0" applyNumberFormat="1" applyFont="1" applyFill="1" applyBorder="1" applyAlignment="1">
      <alignment horizontal="center"/>
    </xf>
    <xf numFmtId="4" fontId="10" fillId="0" borderId="18" xfId="0" applyNumberFormat="1" applyFont="1" applyFill="1" applyBorder="1" applyAlignment="1">
      <alignment wrapText="1"/>
    </xf>
    <xf numFmtId="4" fontId="7" fillId="0" borderId="18" xfId="0" applyNumberFormat="1" applyFont="1" applyFill="1" applyBorder="1" applyAlignment="1">
      <alignment horizontal="center"/>
    </xf>
    <xf numFmtId="0" fontId="7" fillId="2" borderId="0" xfId="0" applyFont="1" applyFill="1" applyAlignment="1"/>
    <xf numFmtId="4" fontId="6" fillId="0" borderId="18" xfId="0" applyNumberFormat="1" applyFont="1" applyFill="1" applyBorder="1" applyAlignment="1">
      <alignment horizontal="center"/>
    </xf>
    <xf numFmtId="4" fontId="9" fillId="0" borderId="18" xfId="23" applyNumberFormat="1" applyFont="1" applyFill="1" applyBorder="1" applyAlignment="1" applyProtection="1"/>
    <xf numFmtId="4" fontId="8" fillId="0" borderId="18" xfId="23" applyNumberFormat="1" applyFont="1" applyFill="1" applyBorder="1" applyAlignment="1" applyProtection="1">
      <alignment wrapText="1"/>
    </xf>
    <xf numFmtId="0" fontId="19" fillId="2" borderId="0" xfId="0" applyNumberFormat="1" applyFont="1" applyFill="1" applyBorder="1" applyAlignment="1">
      <alignment horizontal="left"/>
    </xf>
    <xf numFmtId="1" fontId="19" fillId="2" borderId="0" xfId="0" applyNumberFormat="1" applyFont="1" applyFill="1" applyBorder="1" applyAlignment="1">
      <alignment horizontal="center"/>
    </xf>
    <xf numFmtId="0" fontId="19" fillId="2" borderId="0" xfId="0" applyNumberFormat="1" applyFont="1" applyFill="1" applyBorder="1" applyAlignment="1">
      <alignment horizontal="center"/>
    </xf>
    <xf numFmtId="49" fontId="18" fillId="2" borderId="0" xfId="0" applyNumberFormat="1" applyFont="1" applyFill="1" applyBorder="1" applyAlignment="1">
      <alignment horizontal="justify" wrapText="1"/>
    </xf>
    <xf numFmtId="49" fontId="19" fillId="2" borderId="0" xfId="0" applyNumberFormat="1" applyFont="1" applyFill="1" applyBorder="1" applyAlignment="1">
      <alignment horizontal="justify" wrapText="1"/>
    </xf>
    <xf numFmtId="1" fontId="5" fillId="2" borderId="19" xfId="0" applyNumberFormat="1" applyFont="1" applyFill="1" applyBorder="1" applyAlignment="1" applyProtection="1">
      <alignment horizontal="center" vertical="top" wrapText="1"/>
    </xf>
    <xf numFmtId="1" fontId="5" fillId="2" borderId="11" xfId="0" applyNumberFormat="1" applyFont="1" applyFill="1" applyBorder="1" applyAlignment="1" applyProtection="1">
      <alignment horizontal="center" vertical="top" wrapText="1"/>
    </xf>
    <xf numFmtId="2" fontId="5" fillId="13" borderId="22" xfId="10" applyNumberFormat="1" applyFont="1" applyFill="1" applyBorder="1" applyAlignment="1" applyProtection="1">
      <alignment horizontal="right"/>
    </xf>
    <xf numFmtId="2" fontId="5" fillId="13" borderId="4" xfId="10" applyNumberFormat="1" applyFont="1" applyFill="1" applyBorder="1" applyAlignment="1" applyProtection="1">
      <alignment horizontal="right"/>
    </xf>
    <xf numFmtId="169" fontId="5" fillId="2" borderId="0" xfId="0" applyNumberFormat="1" applyFont="1" applyFill="1" applyBorder="1" applyAlignment="1" applyProtection="1">
      <alignment horizontal="left"/>
    </xf>
    <xf numFmtId="0" fontId="0" fillId="2" borderId="0" xfId="0" applyFont="1" applyFill="1" applyBorder="1" applyAlignment="1" applyProtection="1">
      <alignment horizontal="left"/>
    </xf>
    <xf numFmtId="0" fontId="6" fillId="0" borderId="0" xfId="0" applyNumberFormat="1" applyFont="1" applyFill="1" applyBorder="1" applyAlignment="1">
      <alignment horizontal="center"/>
    </xf>
    <xf numFmtId="0" fontId="21" fillId="0" borderId="0" xfId="5" applyFill="1" applyBorder="1" applyAlignment="1"/>
    <xf numFmtId="0" fontId="21" fillId="0" borderId="0" xfId="5" applyFill="1" applyBorder="1" applyAlignment="1">
      <alignment horizontal="right"/>
    </xf>
    <xf numFmtId="168" fontId="5" fillId="0" borderId="0" xfId="20" applyFont="1" applyFill="1" applyBorder="1" applyAlignment="1" applyProtection="1"/>
    <xf numFmtId="4" fontId="9" fillId="0" borderId="0" xfId="23" applyNumberFormat="1" applyFont="1" applyFill="1" applyBorder="1" applyAlignment="1" applyProtection="1">
      <alignment horizontal="center"/>
    </xf>
    <xf numFmtId="10" fontId="5" fillId="0" borderId="0" xfId="11" applyNumberFormat="1" applyFont="1" applyFill="1" applyBorder="1" applyAlignment="1" applyProtection="1"/>
    <xf numFmtId="168" fontId="7" fillId="3" borderId="0" xfId="0" applyNumberFormat="1" applyFont="1" applyFill="1" applyAlignment="1"/>
    <xf numFmtId="4" fontId="5" fillId="0" borderId="0" xfId="0" applyNumberFormat="1" applyFont="1" applyFill="1" applyAlignment="1"/>
    <xf numFmtId="4" fontId="9" fillId="0" borderId="18" xfId="0" applyNumberFormat="1" applyFont="1" applyFill="1" applyBorder="1" applyAlignment="1">
      <alignment horizontal="right" wrapText="1"/>
    </xf>
    <xf numFmtId="0" fontId="0" fillId="2" borderId="0" xfId="0" applyFont="1" applyFill="1" applyBorder="1" applyAlignment="1" applyProtection="1"/>
    <xf numFmtId="168" fontId="5" fillId="5" borderId="0" xfId="20" applyFont="1" applyFill="1" applyAlignment="1"/>
    <xf numFmtId="168" fontId="9" fillId="14" borderId="18" xfId="23" applyNumberFormat="1" applyFont="1" applyFill="1" applyBorder="1" applyAlignment="1" applyProtection="1"/>
    <xf numFmtId="4" fontId="8" fillId="0" borderId="18" xfId="0" applyNumberFormat="1" applyFont="1" applyFill="1" applyBorder="1" applyAlignment="1">
      <alignment horizontal="left" wrapText="1"/>
    </xf>
    <xf numFmtId="0" fontId="5" fillId="2" borderId="0" xfId="0" applyNumberFormat="1" applyFont="1" applyFill="1" applyBorder="1" applyAlignment="1">
      <alignment horizontal="left"/>
    </xf>
    <xf numFmtId="4" fontId="9" fillId="5" borderId="0" xfId="23" applyNumberFormat="1" applyFont="1" applyFill="1" applyBorder="1" applyAlignment="1">
      <alignment vertical="center"/>
    </xf>
    <xf numFmtId="0" fontId="6" fillId="5" borderId="0" xfId="0" applyFont="1" applyFill="1" applyBorder="1" applyAlignment="1">
      <alignment vertical="center" wrapText="1"/>
    </xf>
    <xf numFmtId="0" fontId="0" fillId="0" borderId="0" xfId="0" applyAlignment="1">
      <alignment vertical="center"/>
    </xf>
    <xf numFmtId="4" fontId="6" fillId="0" borderId="0" xfId="23" applyNumberFormat="1" applyFont="1" applyFill="1" applyBorder="1" applyAlignment="1" applyProtection="1"/>
    <xf numFmtId="168" fontId="9" fillId="0" borderId="0" xfId="23" applyNumberFormat="1" applyFont="1" applyFill="1" applyBorder="1" applyAlignment="1" applyProtection="1"/>
    <xf numFmtId="0" fontId="17" fillId="0" borderId="18" xfId="0" applyFont="1" applyFill="1" applyBorder="1" applyAlignment="1">
      <alignment horizontal="center" vertical="center" wrapText="1"/>
    </xf>
    <xf numFmtId="0" fontId="0" fillId="0" borderId="18" xfId="0" applyFont="1" applyFill="1" applyBorder="1" applyAlignment="1">
      <alignment vertical="center"/>
    </xf>
    <xf numFmtId="10" fontId="0" fillId="0" borderId="18" xfId="0" applyNumberFormat="1" applyFont="1" applyFill="1" applyBorder="1" applyAlignment="1">
      <alignment horizontal="center" vertical="center"/>
    </xf>
    <xf numFmtId="10" fontId="0" fillId="0" borderId="18" xfId="0" applyNumberFormat="1" applyFont="1" applyFill="1" applyBorder="1" applyAlignment="1" applyProtection="1">
      <alignment horizontal="center" vertical="center"/>
      <protection locked="0"/>
    </xf>
    <xf numFmtId="10" fontId="16" fillId="0" borderId="18" xfId="0" applyNumberFormat="1" applyFont="1" applyFill="1" applyBorder="1" applyAlignment="1" applyProtection="1">
      <alignment horizontal="center" vertical="center"/>
      <protection locked="0"/>
    </xf>
    <xf numFmtId="10" fontId="22" fillId="0" borderId="18" xfId="0" applyNumberFormat="1" applyFont="1" applyFill="1" applyBorder="1" applyAlignment="1">
      <alignment horizontal="center" vertical="center"/>
    </xf>
    <xf numFmtId="10" fontId="17" fillId="0" borderId="18" xfId="0" applyNumberFormat="1" applyFont="1" applyFill="1" applyBorder="1" applyAlignment="1">
      <alignment horizontal="center" vertical="center"/>
    </xf>
    <xf numFmtId="17" fontId="5" fillId="2" borderId="0" xfId="5" applyNumberFormat="1" applyFont="1" applyFill="1" applyBorder="1" applyAlignment="1" applyProtection="1">
      <alignment horizontal="right" wrapText="1"/>
    </xf>
    <xf numFmtId="4" fontId="9" fillId="2" borderId="0" xfId="23" applyNumberFormat="1" applyFont="1" applyFill="1" applyBorder="1" applyAlignment="1" applyProtection="1">
      <alignment vertical="center"/>
    </xf>
    <xf numFmtId="4" fontId="9" fillId="5" borderId="0" xfId="23" applyNumberFormat="1" applyFont="1" applyFill="1" applyBorder="1" applyAlignment="1">
      <alignment horizontal="right" vertical="center"/>
    </xf>
    <xf numFmtId="0" fontId="6" fillId="5" borderId="0" xfId="0" applyFont="1" applyFill="1" applyBorder="1" applyAlignment="1">
      <alignment horizontal="right" vertical="center"/>
    </xf>
    <xf numFmtId="165" fontId="6" fillId="0" borderId="0" xfId="1" applyFont="1" applyFill="1" applyBorder="1" applyAlignment="1" applyProtection="1">
      <alignment horizontal="center"/>
    </xf>
    <xf numFmtId="4" fontId="8" fillId="0" borderId="18" xfId="0" applyNumberFormat="1" applyFont="1" applyFill="1" applyBorder="1" applyAlignment="1">
      <alignment horizontal="center" wrapText="1"/>
    </xf>
    <xf numFmtId="0" fontId="6" fillId="16" borderId="18" xfId="0" applyNumberFormat="1" applyFont="1" applyFill="1" applyBorder="1" applyAlignment="1">
      <alignment horizontal="center" vertical="center" wrapText="1"/>
    </xf>
    <xf numFmtId="1" fontId="6" fillId="16" borderId="18" xfId="0" applyNumberFormat="1" applyFont="1" applyFill="1" applyBorder="1" applyAlignment="1">
      <alignment horizontal="center" vertical="center" wrapText="1"/>
    </xf>
    <xf numFmtId="0" fontId="6" fillId="16" borderId="18" xfId="0" applyFont="1" applyFill="1" applyBorder="1" applyAlignment="1">
      <alignment horizontal="center" vertical="center" wrapText="1"/>
    </xf>
    <xf numFmtId="4" fontId="6" fillId="16" borderId="18" xfId="23" applyNumberFormat="1" applyFont="1" applyFill="1" applyBorder="1" applyAlignment="1" applyProtection="1">
      <alignment horizontal="center" vertical="center" wrapText="1"/>
    </xf>
    <xf numFmtId="168" fontId="9" fillId="16" borderId="18" xfId="20" applyFont="1" applyFill="1" applyBorder="1" applyAlignment="1" applyProtection="1">
      <alignment horizontal="center" vertical="center" wrapText="1"/>
    </xf>
    <xf numFmtId="168" fontId="6" fillId="16" borderId="18" xfId="20" applyFont="1" applyFill="1" applyBorder="1" applyAlignment="1" applyProtection="1">
      <alignment horizontal="center" vertical="center" wrapText="1"/>
    </xf>
    <xf numFmtId="0" fontId="8" fillId="16" borderId="18" xfId="0" applyNumberFormat="1" applyFont="1" applyFill="1" applyBorder="1" applyAlignment="1">
      <alignment horizontal="center"/>
    </xf>
    <xf numFmtId="1" fontId="8" fillId="16" borderId="18" xfId="0" applyNumberFormat="1" applyFont="1" applyFill="1" applyBorder="1" applyAlignment="1">
      <alignment horizontal="center"/>
    </xf>
    <xf numFmtId="0" fontId="9" fillId="16" borderId="18" xfId="0" applyFont="1" applyFill="1" applyBorder="1" applyAlignment="1">
      <alignment horizontal="right" wrapText="1"/>
    </xf>
    <xf numFmtId="0" fontId="5" fillId="16" borderId="18" xfId="0" applyNumberFormat="1" applyFont="1" applyFill="1" applyBorder="1" applyAlignment="1">
      <alignment horizontal="center"/>
    </xf>
    <xf numFmtId="168" fontId="8" fillId="16" borderId="18" xfId="23" applyNumberFormat="1" applyFont="1" applyFill="1" applyBorder="1" applyAlignment="1" applyProtection="1">
      <alignment horizontal="right"/>
    </xf>
    <xf numFmtId="168" fontId="9" fillId="16" borderId="18" xfId="23" applyNumberFormat="1" applyFont="1" applyFill="1" applyBorder="1" applyAlignment="1" applyProtection="1"/>
    <xf numFmtId="49" fontId="8" fillId="16" borderId="18" xfId="0" applyNumberFormat="1" applyFont="1" applyFill="1" applyBorder="1" applyAlignment="1">
      <alignment horizontal="center"/>
    </xf>
    <xf numFmtId="10" fontId="6" fillId="16" borderId="18" xfId="0" applyNumberFormat="1" applyFont="1" applyFill="1" applyBorder="1" applyAlignment="1">
      <alignment horizontal="center"/>
    </xf>
    <xf numFmtId="2" fontId="8" fillId="16" borderId="18" xfId="23" applyNumberFormat="1" applyFont="1" applyFill="1" applyBorder="1" applyAlignment="1" applyProtection="1"/>
    <xf numFmtId="168" fontId="8" fillId="16" borderId="18" xfId="23" applyNumberFormat="1" applyFont="1" applyFill="1" applyBorder="1" applyAlignment="1" applyProtection="1"/>
    <xf numFmtId="0" fontId="9" fillId="16" borderId="18" xfId="5" applyNumberFormat="1" applyFont="1" applyFill="1" applyBorder="1" applyAlignment="1">
      <alignment horizontal="center" vertical="center"/>
    </xf>
    <xf numFmtId="49" fontId="9" fillId="16" borderId="18" xfId="5" applyNumberFormat="1" applyFont="1" applyFill="1" applyBorder="1" applyAlignment="1">
      <alignment horizontal="center" vertical="center" wrapText="1"/>
    </xf>
    <xf numFmtId="2" fontId="18" fillId="17" borderId="1" xfId="10" applyNumberFormat="1" applyFont="1" applyFill="1" applyBorder="1" applyProtection="1"/>
    <xf numFmtId="2" fontId="18" fillId="17" borderId="2" xfId="10" applyNumberFormat="1" applyFont="1" applyFill="1" applyBorder="1" applyProtection="1"/>
    <xf numFmtId="2" fontId="19" fillId="17" borderId="4" xfId="10" applyNumberFormat="1" applyFont="1" applyFill="1" applyBorder="1" applyAlignment="1" applyProtection="1">
      <alignment horizontal="center"/>
    </xf>
    <xf numFmtId="2" fontId="19" fillId="17" borderId="5" xfId="10" applyNumberFormat="1" applyFont="1" applyFill="1" applyBorder="1" applyAlignment="1" applyProtection="1">
      <alignment horizontal="center"/>
    </xf>
    <xf numFmtId="2" fontId="19" fillId="17" borderId="3" xfId="10" applyNumberFormat="1" applyFont="1" applyFill="1" applyBorder="1" applyAlignment="1" applyProtection="1">
      <alignment horizontal="center" vertical="center"/>
    </xf>
    <xf numFmtId="4" fontId="9" fillId="14" borderId="18" xfId="0" applyNumberFormat="1" applyFont="1" applyFill="1" applyBorder="1" applyAlignment="1">
      <alignment wrapText="1"/>
    </xf>
    <xf numFmtId="2" fontId="6" fillId="18" borderId="20" xfId="10" applyNumberFormat="1" applyFont="1" applyFill="1" applyBorder="1" applyAlignment="1" applyProtection="1">
      <alignment horizontal="right"/>
    </xf>
    <xf numFmtId="170" fontId="6" fillId="18" borderId="17" xfId="10" applyNumberFormat="1" applyFont="1" applyFill="1" applyBorder="1" applyProtection="1"/>
    <xf numFmtId="9" fontId="6" fillId="18" borderId="21" xfId="11" applyFont="1" applyFill="1" applyBorder="1" applyAlignment="1" applyProtection="1">
      <alignment horizontal="center"/>
    </xf>
    <xf numFmtId="10" fontId="5" fillId="18" borderId="3" xfId="11" applyNumberFormat="1" applyFont="1" applyFill="1" applyBorder="1" applyAlignment="1" applyProtection="1">
      <alignment horizontal="center"/>
    </xf>
    <xf numFmtId="10" fontId="6" fillId="18" borderId="17" xfId="11" applyNumberFormat="1" applyFont="1" applyFill="1" applyBorder="1" applyAlignment="1" applyProtection="1"/>
    <xf numFmtId="10" fontId="6" fillId="18" borderId="3" xfId="11" applyNumberFormat="1" applyFont="1" applyFill="1" applyBorder="1" applyAlignment="1" applyProtection="1"/>
    <xf numFmtId="2" fontId="6" fillId="18" borderId="5" xfId="10" applyNumberFormat="1" applyFont="1" applyFill="1" applyBorder="1" applyAlignment="1" applyProtection="1">
      <alignment horizontal="right"/>
    </xf>
    <xf numFmtId="165" fontId="5" fillId="18" borderId="22" xfId="1" applyFont="1" applyFill="1" applyBorder="1" applyAlignment="1" applyProtection="1"/>
    <xf numFmtId="165" fontId="5" fillId="18" borderId="17" xfId="1" applyFont="1" applyFill="1" applyBorder="1" applyAlignment="1" applyProtection="1">
      <alignment horizontal="center"/>
    </xf>
    <xf numFmtId="4" fontId="9" fillId="2" borderId="0" xfId="23" applyNumberFormat="1" applyFont="1" applyFill="1" applyBorder="1" applyAlignment="1" applyProtection="1">
      <alignment horizontal="center" vertical="center"/>
    </xf>
    <xf numFmtId="0" fontId="23" fillId="2" borderId="12" xfId="0" applyNumberFormat="1" applyFont="1" applyFill="1" applyBorder="1" applyAlignment="1">
      <alignment horizontal="left" vertical="center" wrapText="1"/>
    </xf>
    <xf numFmtId="0" fontId="17" fillId="0" borderId="25"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0" fillId="0" borderId="18" xfId="0" applyFont="1" applyFill="1" applyBorder="1" applyAlignment="1">
      <alignment vertical="center"/>
    </xf>
    <xf numFmtId="0" fontId="5" fillId="15" borderId="18" xfId="0" applyFont="1" applyFill="1" applyBorder="1" applyAlignment="1" applyProtection="1">
      <alignment vertical="center"/>
      <protection locked="0"/>
    </xf>
    <xf numFmtId="0" fontId="22" fillId="0" borderId="18" xfId="0" applyFont="1" applyFill="1" applyBorder="1" applyAlignment="1">
      <alignment vertical="center"/>
    </xf>
    <xf numFmtId="0" fontId="17" fillId="0" borderId="18" xfId="0" applyFont="1" applyFill="1" applyBorder="1" applyAlignment="1">
      <alignment vertical="center"/>
    </xf>
    <xf numFmtId="0" fontId="0" fillId="0" borderId="25" xfId="0" applyFont="1" applyFill="1" applyBorder="1" applyAlignment="1">
      <alignment horizontal="left" vertical="center"/>
    </xf>
    <xf numFmtId="0" fontId="0" fillId="0" borderId="24" xfId="0" applyFont="1" applyFill="1" applyBorder="1" applyAlignment="1">
      <alignment horizontal="left" vertical="center"/>
    </xf>
    <xf numFmtId="0" fontId="6" fillId="0" borderId="0" xfId="0" applyNumberFormat="1" applyFont="1" applyFill="1" applyBorder="1" applyAlignment="1">
      <alignment horizontal="center"/>
    </xf>
    <xf numFmtId="0" fontId="11" fillId="2" borderId="0" xfId="0" applyFont="1" applyFill="1" applyBorder="1" applyAlignment="1">
      <alignment horizontal="center"/>
    </xf>
    <xf numFmtId="0" fontId="12" fillId="2" borderId="0" xfId="0" applyFont="1" applyFill="1" applyBorder="1" applyAlignment="1">
      <alignment horizontal="center" vertical="top"/>
    </xf>
    <xf numFmtId="168" fontId="13" fillId="2" borderId="0" xfId="20" applyFont="1" applyFill="1" applyBorder="1" applyAlignment="1" applyProtection="1">
      <alignment horizontal="center"/>
    </xf>
    <xf numFmtId="4" fontId="9" fillId="2" borderId="0" xfId="23" applyNumberFormat="1" applyFont="1" applyFill="1" applyBorder="1" applyAlignment="1" applyProtection="1">
      <alignment horizontal="right" vertical="center"/>
    </xf>
    <xf numFmtId="165" fontId="6" fillId="0" borderId="26" xfId="1" applyFont="1" applyFill="1" applyBorder="1" applyAlignment="1" applyProtection="1">
      <alignment horizontal="center"/>
    </xf>
    <xf numFmtId="2" fontId="19" fillId="17" borderId="3" xfId="10" applyNumberFormat="1" applyFont="1" applyFill="1" applyBorder="1" applyAlignment="1" applyProtection="1">
      <alignment horizontal="center" vertical="center"/>
    </xf>
    <xf numFmtId="165" fontId="6" fillId="18" borderId="3" xfId="1" applyFont="1" applyFill="1" applyBorder="1" applyAlignment="1" applyProtection="1">
      <alignment horizontal="center"/>
    </xf>
    <xf numFmtId="2" fontId="19" fillId="17" borderId="23" xfId="10" applyNumberFormat="1" applyFont="1" applyFill="1" applyBorder="1" applyAlignment="1" applyProtection="1">
      <alignment horizontal="center"/>
    </xf>
    <xf numFmtId="169" fontId="11" fillId="2" borderId="0" xfId="0" applyNumberFormat="1" applyFont="1" applyFill="1" applyAlignment="1">
      <alignment horizontal="center" vertical="center"/>
    </xf>
    <xf numFmtId="169" fontId="12" fillId="2" borderId="0" xfId="0" applyNumberFormat="1" applyFont="1" applyFill="1" applyAlignment="1">
      <alignment horizontal="center" vertical="center"/>
    </xf>
    <xf numFmtId="168" fontId="17" fillId="2" borderId="0" xfId="21" applyFont="1" applyFill="1" applyBorder="1" applyAlignment="1" applyProtection="1">
      <alignment horizontal="center"/>
    </xf>
    <xf numFmtId="2" fontId="19" fillId="17" borderId="3" xfId="10" applyNumberFormat="1" applyFont="1" applyFill="1" applyBorder="1" applyAlignment="1" applyProtection="1">
      <alignment horizontal="center" vertical="center" wrapText="1"/>
    </xf>
    <xf numFmtId="4" fontId="9" fillId="5" borderId="0" xfId="23" applyNumberFormat="1" applyFont="1" applyFill="1" applyBorder="1" applyAlignment="1">
      <alignment horizontal="center" vertical="center"/>
    </xf>
    <xf numFmtId="0" fontId="6" fillId="5" borderId="0" xfId="0" applyFont="1" applyFill="1" applyBorder="1" applyAlignment="1">
      <alignment horizontal="center" vertical="center" wrapText="1"/>
    </xf>
    <xf numFmtId="164" fontId="9" fillId="5" borderId="0" xfId="23" applyNumberFormat="1" applyFont="1" applyFill="1" applyBorder="1" applyAlignment="1">
      <alignment horizontal="center" vertical="center"/>
    </xf>
    <xf numFmtId="0" fontId="0" fillId="0" borderId="0" xfId="0" applyBorder="1" applyAlignment="1">
      <alignment horizontal="center" vertical="center"/>
    </xf>
    <xf numFmtId="4" fontId="6" fillId="2" borderId="0" xfId="23" applyNumberFormat="1" applyFont="1" applyFill="1" applyBorder="1" applyAlignment="1" applyProtection="1">
      <alignment horizontal="center" vertical="center"/>
    </xf>
  </cellXfs>
  <cellStyles count="27">
    <cellStyle name="Moeda 2" xfId="1"/>
    <cellStyle name="Moeda 2 2" xfId="2"/>
    <cellStyle name="Moeda 2 3" xfId="3"/>
    <cellStyle name="Moeda 3" xfId="4"/>
    <cellStyle name="Normal" xfId="0" builtinId="0"/>
    <cellStyle name="Normal 2" xfId="5"/>
    <cellStyle name="Normal 2 2" xfId="6"/>
    <cellStyle name="Normal 3" xfId="7"/>
    <cellStyle name="Normal 4" xfId="8"/>
    <cellStyle name="Normal 5" xfId="9"/>
    <cellStyle name="Normal_Plan1" xfId="10"/>
    <cellStyle name="Porcentagem 2" xfId="11"/>
    <cellStyle name="Porcentagem 2 2" xfId="12"/>
    <cellStyle name="Porcentagem 2 3" xfId="13"/>
    <cellStyle name="Porcentagem 3" xfId="14"/>
    <cellStyle name="Porcentagem 4" xfId="15"/>
    <cellStyle name="Separador de milhares" xfId="23" builtinId="3"/>
    <cellStyle name="Separador de milhares 2" xfId="16"/>
    <cellStyle name="Separador de milhares 2 2" xfId="17"/>
    <cellStyle name="Separador de milhares 3" xfId="18"/>
    <cellStyle name="Separador de milhares 4" xfId="19"/>
    <cellStyle name="Separador de milhares_Rua dos Coroados" xfId="20"/>
    <cellStyle name="Separador de milhares_Rua dos Coroados 2 2" xfId="21"/>
    <cellStyle name="TableStyleLight1" xfId="22"/>
    <cellStyle name="Vírgula 2" xfId="24"/>
    <cellStyle name="Vírgula 3" xfId="25"/>
    <cellStyle name="Vírgula 4" xfId="26"/>
  </cellStyles>
  <dxfs count="5">
    <dxf>
      <font>
        <b/>
        <i val="0"/>
        <condense val="0"/>
        <extend val="0"/>
        <color auto="1"/>
      </font>
      <fill>
        <patternFill>
          <bgColor indexed="42"/>
        </patternFill>
      </fill>
      <border>
        <left style="hair">
          <color indexed="64"/>
        </left>
        <right style="thin">
          <color indexed="64"/>
        </right>
        <top style="hair">
          <color indexed="64"/>
        </top>
        <bottom style="thin">
          <color indexed="64"/>
        </bottom>
      </border>
    </dxf>
    <dxf>
      <font>
        <b val="0"/>
        <i val="0"/>
        <condense val="0"/>
        <extend val="0"/>
        <color auto="1"/>
      </font>
      <fill>
        <patternFill>
          <bgColor indexed="42"/>
        </patternFill>
      </fill>
      <border>
        <left style="thin">
          <color indexed="64"/>
        </left>
        <right style="hair">
          <color indexed="64"/>
        </right>
        <top style="hair">
          <color indexed="64"/>
        </top>
        <bottom style="thin">
          <color indexed="64"/>
        </bottom>
      </border>
    </dxf>
    <dxf>
      <font>
        <b/>
        <i val="0"/>
        <condense val="0"/>
        <extend val="0"/>
        <color auto="1"/>
      </font>
      <fill>
        <patternFill>
          <bgColor indexed="26"/>
        </patternFill>
      </fill>
    </dxf>
    <dxf>
      <font>
        <b val="0"/>
        <i val="0"/>
        <condense val="0"/>
        <extend val="0"/>
      </font>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CCFFFF"/>
      <rgbColor rgb="00660066"/>
      <rgbColor rgb="00FF8080"/>
      <rgbColor rgb="000066CC"/>
      <rgbColor rgb="00BFBFB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B3A2C7"/>
      <rgbColor rgb="00FFCC99"/>
      <rgbColor rgb="003366FF"/>
      <rgbColor rgb="004BACC6"/>
      <rgbColor rgb="009BBB59"/>
      <rgbColor rgb="00FFCC00"/>
      <rgbColor rgb="00F79646"/>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6</xdr:col>
      <xdr:colOff>123825</xdr:colOff>
      <xdr:row>162</xdr:row>
      <xdr:rowOff>114300</xdr:rowOff>
    </xdr:from>
    <xdr:to>
      <xdr:col>7</xdr:col>
      <xdr:colOff>762000</xdr:colOff>
      <xdr:row>162</xdr:row>
      <xdr:rowOff>114300</xdr:rowOff>
    </xdr:to>
    <xdr:sp macro="" textlink="">
      <xdr:nvSpPr>
        <xdr:cNvPr id="10346" name="Conector reto 3"/>
        <xdr:cNvSpPr>
          <a:spLocks noChangeShapeType="1"/>
        </xdr:cNvSpPr>
      </xdr:nvSpPr>
      <xdr:spPr bwMode="auto">
        <a:xfrm>
          <a:off x="7724775" y="34861500"/>
          <a:ext cx="1304925" cy="0"/>
        </a:xfrm>
        <a:prstGeom prst="line">
          <a:avLst/>
        </a:prstGeom>
        <a:noFill/>
        <a:ln w="9360">
          <a:solidFill>
            <a:srgbClr val="000000"/>
          </a:solidFill>
          <a:round/>
          <a:headEnd/>
          <a:tailEnd/>
        </a:ln>
        <a:effectLst/>
      </xdr:spPr>
    </xdr:sp>
    <xdr:clientData/>
  </xdr:twoCellAnchor>
  <xdr:twoCellAnchor>
    <xdr:from>
      <xdr:col>2</xdr:col>
      <xdr:colOff>76200</xdr:colOff>
      <xdr:row>176</xdr:row>
      <xdr:rowOff>76200</xdr:rowOff>
    </xdr:from>
    <xdr:to>
      <xdr:col>4</xdr:col>
      <xdr:colOff>544503</xdr:colOff>
      <xdr:row>176</xdr:row>
      <xdr:rowOff>1085849</xdr:rowOff>
    </xdr:to>
    <xdr:sp macro="" textlink="">
      <xdr:nvSpPr>
        <xdr:cNvPr id="5" name="CaixaDeTexto 4"/>
        <xdr:cNvSpPr txBox="1"/>
      </xdr:nvSpPr>
      <xdr:spPr>
        <a:xfrm>
          <a:off x="1381125" y="38128575"/>
          <a:ext cx="5535603" cy="1009649"/>
        </a:xfrm>
        <a:prstGeom prst="rect">
          <a:avLst/>
        </a:prstGeom>
        <a:solidFill>
          <a:schemeClr val="bg1">
            <a:lumMod val="95000"/>
          </a:schemeClr>
        </a:solidFill>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pt-BR" sz="1400" b="1"/>
        </a:p>
        <a:p>
          <a:pPr algn="ctr"/>
          <a:r>
            <a:rPr lang="pt-BR" sz="1400" b="1"/>
            <a:t>BDI = </a:t>
          </a:r>
          <a:r>
            <a:rPr lang="pt-BR" sz="1400" b="1" u="sng"/>
            <a:t>(1</a:t>
          </a:r>
          <a:r>
            <a:rPr lang="pt-BR" sz="1400" b="1" u="sng" baseline="0"/>
            <a:t> + AC + S + R + G) * (1 + DF) * (1 + L)</a:t>
          </a:r>
          <a:r>
            <a:rPr lang="pt-BR" sz="1400" b="1" u="none" baseline="0"/>
            <a:t>  - 1</a:t>
          </a:r>
        </a:p>
        <a:p>
          <a:pPr algn="ctr"/>
          <a:r>
            <a:rPr lang="pt-BR" sz="1400" b="1" u="none" baseline="0"/>
            <a:t>        (1 - I)</a:t>
          </a:r>
        </a:p>
        <a:p>
          <a:endParaRPr lang="pt-BR" sz="1100" u="none" baseline="0"/>
        </a:p>
        <a:p>
          <a:endParaRPr lang="pt-BR" sz="1100" u="none" baseline="0"/>
        </a:p>
      </xdr:txBody>
    </xdr:sp>
    <xdr:clientData/>
  </xdr:twoCellAnchor>
  <xdr:twoCellAnchor editAs="oneCell">
    <xdr:from>
      <xdr:col>3</xdr:col>
      <xdr:colOff>4305300</xdr:colOff>
      <xdr:row>1</xdr:row>
      <xdr:rowOff>85725</xdr:rowOff>
    </xdr:from>
    <xdr:to>
      <xdr:col>7</xdr:col>
      <xdr:colOff>302683</xdr:colOff>
      <xdr:row>5</xdr:row>
      <xdr:rowOff>79375</xdr:rowOff>
    </xdr:to>
    <xdr:pic>
      <xdr:nvPicPr>
        <xdr:cNvPr id="4" name="Imagem 4"/>
        <xdr:cNvPicPr>
          <a:picLocks noChangeAspect="1"/>
        </xdr:cNvPicPr>
      </xdr:nvPicPr>
      <xdr:blipFill>
        <a:blip xmlns:r="http://schemas.openxmlformats.org/officeDocument/2006/relationships" r:embed="rId1"/>
        <a:srcRect r="59921"/>
        <a:stretch>
          <a:fillRect/>
        </a:stretch>
      </xdr:blipFill>
      <xdr:spPr bwMode="auto">
        <a:xfrm>
          <a:off x="6267450" y="342900"/>
          <a:ext cx="2302933" cy="908050"/>
        </a:xfrm>
        <a:prstGeom prst="rect">
          <a:avLst/>
        </a:prstGeom>
        <a:noFill/>
        <a:ln w="9525">
          <a:noFill/>
          <a:miter lim="800000"/>
          <a:headEnd/>
          <a:tailEnd/>
        </a:ln>
      </xdr:spPr>
    </xdr:pic>
    <xdr:clientData/>
  </xdr:twoCellAnchor>
  <xdr:twoCellAnchor>
    <xdr:from>
      <xdr:col>5</xdr:col>
      <xdr:colOff>619125</xdr:colOff>
      <xdr:row>181</xdr:row>
      <xdr:rowOff>19050</xdr:rowOff>
    </xdr:from>
    <xdr:to>
      <xdr:col>7</xdr:col>
      <xdr:colOff>733425</xdr:colOff>
      <xdr:row>181</xdr:row>
      <xdr:rowOff>19050</xdr:rowOff>
    </xdr:to>
    <xdr:sp macro="" textlink="">
      <xdr:nvSpPr>
        <xdr:cNvPr id="7" name="Conector reto 3"/>
        <xdr:cNvSpPr>
          <a:spLocks noChangeShapeType="1"/>
        </xdr:cNvSpPr>
      </xdr:nvSpPr>
      <xdr:spPr bwMode="auto">
        <a:xfrm>
          <a:off x="7581900" y="39357300"/>
          <a:ext cx="1419225" cy="0"/>
        </a:xfrm>
        <a:prstGeom prst="line">
          <a:avLst/>
        </a:prstGeom>
        <a:noFill/>
        <a:ln w="9360">
          <a:solidFill>
            <a:srgbClr val="000000"/>
          </a:solidFill>
          <a:round/>
          <a:headEnd/>
          <a:tailEnd/>
        </a:ln>
        <a:effec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219075</xdr:colOff>
      <xdr:row>0</xdr:row>
      <xdr:rowOff>133350</xdr:rowOff>
    </xdr:from>
    <xdr:to>
      <xdr:col>11</xdr:col>
      <xdr:colOff>137583</xdr:colOff>
      <xdr:row>7</xdr:row>
      <xdr:rowOff>28575</xdr:rowOff>
    </xdr:to>
    <xdr:pic>
      <xdr:nvPicPr>
        <xdr:cNvPr id="3511" name="Imagem 1"/>
        <xdr:cNvPicPr>
          <a:picLocks noChangeAspect="1"/>
        </xdr:cNvPicPr>
      </xdr:nvPicPr>
      <xdr:blipFill>
        <a:blip xmlns:r="http://schemas.openxmlformats.org/officeDocument/2006/relationships" r:embed="rId1"/>
        <a:srcRect r="46630"/>
        <a:stretch>
          <a:fillRect/>
        </a:stretch>
      </xdr:blipFill>
      <xdr:spPr bwMode="auto">
        <a:xfrm>
          <a:off x="7510992" y="133350"/>
          <a:ext cx="1760008" cy="1260475"/>
        </a:xfrm>
        <a:prstGeom prst="rect">
          <a:avLst/>
        </a:prstGeom>
        <a:noFill/>
        <a:ln w="9525">
          <a:noFill/>
          <a:miter lim="800000"/>
          <a:headEnd/>
          <a:tailEnd/>
        </a:ln>
      </xdr:spPr>
    </xdr:pic>
    <xdr:clientData/>
  </xdr:twoCellAnchor>
  <xdr:twoCellAnchor>
    <xdr:from>
      <xdr:col>4</xdr:col>
      <xdr:colOff>359833</xdr:colOff>
      <xdr:row>48</xdr:row>
      <xdr:rowOff>21166</xdr:rowOff>
    </xdr:from>
    <xdr:to>
      <xdr:col>6</xdr:col>
      <xdr:colOff>445558</xdr:colOff>
      <xdr:row>48</xdr:row>
      <xdr:rowOff>21166</xdr:rowOff>
    </xdr:to>
    <xdr:sp macro="" textlink="">
      <xdr:nvSpPr>
        <xdr:cNvPr id="3512" name="Conector reto 3"/>
        <xdr:cNvSpPr>
          <a:spLocks noChangeShapeType="1"/>
        </xdr:cNvSpPr>
      </xdr:nvSpPr>
      <xdr:spPr bwMode="auto">
        <a:xfrm>
          <a:off x="5132916" y="9789583"/>
          <a:ext cx="1313392" cy="0"/>
        </a:xfrm>
        <a:prstGeom prst="line">
          <a:avLst/>
        </a:prstGeom>
        <a:noFill/>
        <a:ln w="9360">
          <a:solidFill>
            <a:srgbClr val="000000"/>
          </a:solidFill>
          <a:round/>
          <a:headEnd/>
          <a:tailEnd/>
        </a:ln>
        <a:effectLst/>
      </xdr:spPr>
    </xdr:sp>
    <xdr:clientData/>
  </xdr:twoCellAnchor>
  <xdr:twoCellAnchor>
    <xdr:from>
      <xdr:col>9</xdr:col>
      <xdr:colOff>95250</xdr:colOff>
      <xdr:row>47</xdr:row>
      <xdr:rowOff>284691</xdr:rowOff>
    </xdr:from>
    <xdr:to>
      <xdr:col>11</xdr:col>
      <xdr:colOff>105832</xdr:colOff>
      <xdr:row>47</xdr:row>
      <xdr:rowOff>284691</xdr:rowOff>
    </xdr:to>
    <xdr:sp macro="" textlink="">
      <xdr:nvSpPr>
        <xdr:cNvPr id="3513" name="Conector reto 3"/>
        <xdr:cNvSpPr>
          <a:spLocks noChangeShapeType="1"/>
        </xdr:cNvSpPr>
      </xdr:nvSpPr>
      <xdr:spPr bwMode="auto">
        <a:xfrm>
          <a:off x="8011583" y="10106024"/>
          <a:ext cx="1227666" cy="0"/>
        </a:xfrm>
        <a:prstGeom prst="line">
          <a:avLst/>
        </a:prstGeom>
        <a:noFill/>
        <a:ln w="9360">
          <a:solidFill>
            <a:srgbClr val="000000"/>
          </a:solidFill>
          <a:round/>
          <a:headEnd/>
          <a:tailEnd/>
        </a:ln>
        <a:effec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xandre/Documents/ALEXANDRE%20Dos%20Sil/Ob_AmplEMEIEFAmalia/0.%20CD%20para%20Licitar%20Amplia&#231;&#227;o%20Escola%20Am&#225;lia/OR&#199;AMENTO%20E%20MEMORIAL/Planilha%20Or&#231;ament&#225;ria.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ilha orçamentária"/>
      <sheetName val="ITENS DE RELEVANCIA"/>
      <sheetName val="Cronograma"/>
      <sheetName val="Composição"/>
      <sheetName val="Cotação"/>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Q285"/>
  <sheetViews>
    <sheetView tabSelected="1" view="pageBreakPreview" zoomScaleSheetLayoutView="100" workbookViewId="0">
      <selection activeCell="F162" sqref="F162"/>
    </sheetView>
  </sheetViews>
  <sheetFormatPr defaultRowHeight="12.75"/>
  <cols>
    <col min="1" max="1" width="9.7109375" style="1" customWidth="1"/>
    <col min="2" max="2" width="9.85546875" style="103" customWidth="1"/>
    <col min="3" max="3" width="9.85546875" style="1" customWidth="1"/>
    <col min="4" max="4" width="66.140625" style="3" customWidth="1"/>
    <col min="5" max="5" width="8.85546875" style="1" customWidth="1"/>
    <col min="6" max="6" width="9.5703125" style="4" customWidth="1"/>
    <col min="7" max="7" width="10" style="5" customWidth="1"/>
    <col min="8" max="8" width="11.7109375" style="6" customWidth="1"/>
    <col min="9" max="9" width="17.85546875" style="22" customWidth="1"/>
    <col min="10" max="10" width="48.7109375" style="7" customWidth="1"/>
    <col min="11" max="16" width="9.140625" style="7"/>
    <col min="17" max="16384" width="9.140625" style="8"/>
  </cols>
  <sheetData>
    <row r="1" spans="1:16" ht="20.45" customHeight="1">
      <c r="A1" s="43"/>
      <c r="B1" s="108"/>
      <c r="D1" s="227"/>
      <c r="E1" s="227"/>
      <c r="F1" s="227"/>
      <c r="G1" s="227"/>
      <c r="H1" s="227"/>
      <c r="I1" s="9"/>
      <c r="J1" s="8"/>
      <c r="K1" s="8"/>
      <c r="L1" s="8"/>
      <c r="M1" s="8"/>
      <c r="N1" s="8"/>
      <c r="O1" s="8"/>
      <c r="P1" s="8"/>
    </row>
    <row r="2" spans="1:16" ht="19.7" customHeight="1">
      <c r="A2" s="43"/>
      <c r="B2" s="108"/>
      <c r="D2" s="228"/>
      <c r="E2" s="228"/>
      <c r="F2" s="228"/>
      <c r="G2" s="228"/>
      <c r="H2" s="228"/>
      <c r="I2" s="9"/>
      <c r="J2" s="8"/>
      <c r="K2" s="8"/>
      <c r="L2" s="8"/>
      <c r="M2" s="8"/>
      <c r="N2" s="8"/>
      <c r="O2" s="8"/>
      <c r="P2" s="8"/>
    </row>
    <row r="3" spans="1:16" ht="19.7" customHeight="1">
      <c r="D3" s="10"/>
      <c r="E3" s="10"/>
      <c r="F3" s="10"/>
      <c r="G3" s="10"/>
      <c r="H3" s="10"/>
      <c r="I3" s="9"/>
      <c r="J3" s="8"/>
      <c r="K3" s="8"/>
      <c r="L3" s="8"/>
      <c r="M3" s="8"/>
      <c r="N3" s="8"/>
      <c r="O3" s="8"/>
      <c r="P3" s="8"/>
    </row>
    <row r="4" spans="1:16" ht="16.5">
      <c r="A4" s="140" t="s">
        <v>38</v>
      </c>
      <c r="B4" s="141"/>
      <c r="C4" s="142"/>
      <c r="D4" s="143"/>
      <c r="E4" s="11"/>
      <c r="F4" s="12"/>
    </row>
    <row r="5" spans="1:16" ht="16.5">
      <c r="A5" s="140" t="s">
        <v>300</v>
      </c>
      <c r="B5" s="141"/>
      <c r="C5" s="142"/>
      <c r="D5" s="144"/>
      <c r="E5" s="11"/>
      <c r="F5" s="12"/>
    </row>
    <row r="6" spans="1:16" ht="16.5">
      <c r="A6" s="140" t="s">
        <v>79</v>
      </c>
      <c r="B6" s="141"/>
      <c r="C6" s="142"/>
      <c r="D6" s="144"/>
      <c r="F6" s="12"/>
    </row>
    <row r="7" spans="1:16">
      <c r="A7" s="164" t="s">
        <v>149</v>
      </c>
      <c r="B7" s="104"/>
      <c r="C7" s="14"/>
      <c r="D7" s="13"/>
      <c r="E7" s="109"/>
      <c r="F7" s="114"/>
      <c r="G7" s="110"/>
    </row>
    <row r="8" spans="1:16" ht="15.75">
      <c r="A8" s="229" t="s">
        <v>7</v>
      </c>
      <c r="B8" s="229"/>
      <c r="C8" s="229"/>
      <c r="D8" s="229"/>
      <c r="E8" s="229"/>
      <c r="F8" s="229"/>
      <c r="G8" s="229"/>
      <c r="H8" s="229"/>
    </row>
    <row r="9" spans="1:16">
      <c r="A9" s="15"/>
      <c r="B9" s="105"/>
      <c r="C9" s="15"/>
      <c r="D9" s="16"/>
      <c r="E9" s="15"/>
      <c r="F9" s="17"/>
      <c r="G9" s="18"/>
      <c r="H9" s="19"/>
    </row>
    <row r="10" spans="1:16" s="21" customFormat="1" ht="25.5">
      <c r="A10" s="183" t="s">
        <v>8</v>
      </c>
      <c r="B10" s="184" t="s">
        <v>9</v>
      </c>
      <c r="C10" s="183" t="s">
        <v>10</v>
      </c>
      <c r="D10" s="185" t="s">
        <v>11</v>
      </c>
      <c r="E10" s="183" t="s">
        <v>12</v>
      </c>
      <c r="F10" s="186" t="s">
        <v>1</v>
      </c>
      <c r="G10" s="187" t="s">
        <v>13</v>
      </c>
      <c r="H10" s="188" t="s">
        <v>14</v>
      </c>
      <c r="I10" s="20"/>
      <c r="J10" s="20"/>
      <c r="K10" s="20"/>
      <c r="L10" s="20"/>
      <c r="M10" s="20"/>
      <c r="N10" s="20"/>
      <c r="O10" s="20"/>
      <c r="P10" s="20"/>
    </row>
    <row r="11" spans="1:16">
      <c r="A11" s="117" t="s">
        <v>218</v>
      </c>
      <c r="B11" s="130"/>
      <c r="C11" s="131"/>
      <c r="D11" s="206" t="s">
        <v>151</v>
      </c>
      <c r="E11" s="81"/>
      <c r="F11" s="82"/>
      <c r="G11" s="83"/>
      <c r="H11" s="84"/>
    </row>
    <row r="12" spans="1:16" ht="25.5">
      <c r="A12" s="127" t="s">
        <v>223</v>
      </c>
      <c r="B12" s="99" t="s">
        <v>158</v>
      </c>
      <c r="C12" s="119" t="s">
        <v>2</v>
      </c>
      <c r="D12" s="128" t="s">
        <v>308</v>
      </c>
      <c r="E12" s="129" t="s">
        <v>91</v>
      </c>
      <c r="F12" s="82">
        <v>5.55</v>
      </c>
      <c r="G12" s="83">
        <v>316.67</v>
      </c>
      <c r="H12" s="84">
        <f>F12*G12</f>
        <v>1757.5185000000001</v>
      </c>
      <c r="I12" s="7"/>
    </row>
    <row r="13" spans="1:16">
      <c r="A13" s="127" t="s">
        <v>94</v>
      </c>
      <c r="B13" s="99" t="s">
        <v>40</v>
      </c>
      <c r="C13" s="119" t="s">
        <v>2</v>
      </c>
      <c r="D13" s="128" t="s">
        <v>152</v>
      </c>
      <c r="E13" s="129" t="s">
        <v>91</v>
      </c>
      <c r="F13" s="82">
        <v>160.62</v>
      </c>
      <c r="G13" s="83">
        <v>1.43</v>
      </c>
      <c r="H13" s="84">
        <f t="shared" ref="H13:H24" si="0">F13*G13</f>
        <v>229.6866</v>
      </c>
      <c r="I13" s="7"/>
    </row>
    <row r="14" spans="1:16">
      <c r="A14" s="127" t="s">
        <v>95</v>
      </c>
      <c r="B14" s="99">
        <v>98529</v>
      </c>
      <c r="C14" s="119" t="s">
        <v>2</v>
      </c>
      <c r="D14" s="128" t="s">
        <v>305</v>
      </c>
      <c r="E14" s="129" t="s">
        <v>49</v>
      </c>
      <c r="F14" s="82">
        <v>5</v>
      </c>
      <c r="G14" s="83">
        <v>59.99</v>
      </c>
      <c r="H14" s="84">
        <f t="shared" si="0"/>
        <v>299.95</v>
      </c>
      <c r="I14" s="7"/>
    </row>
    <row r="15" spans="1:16">
      <c r="A15" s="127" t="s">
        <v>224</v>
      </c>
      <c r="B15" s="99">
        <v>98526</v>
      </c>
      <c r="C15" s="119" t="s">
        <v>2</v>
      </c>
      <c r="D15" s="128" t="s">
        <v>304</v>
      </c>
      <c r="E15" s="129" t="s">
        <v>49</v>
      </c>
      <c r="F15" s="82">
        <v>5</v>
      </c>
      <c r="G15" s="83">
        <v>64.73</v>
      </c>
      <c r="H15" s="84">
        <f t="shared" si="0"/>
        <v>323.65000000000003</v>
      </c>
      <c r="I15" s="7"/>
    </row>
    <row r="16" spans="1:16" ht="25.5">
      <c r="A16" s="127" t="s">
        <v>96</v>
      </c>
      <c r="B16" s="99">
        <v>99059</v>
      </c>
      <c r="C16" s="119" t="s">
        <v>2</v>
      </c>
      <c r="D16" s="128" t="s">
        <v>153</v>
      </c>
      <c r="E16" s="129" t="s">
        <v>4</v>
      </c>
      <c r="F16" s="82">
        <v>31.7</v>
      </c>
      <c r="G16" s="83">
        <v>37.18</v>
      </c>
      <c r="H16" s="84">
        <f t="shared" si="0"/>
        <v>1178.606</v>
      </c>
      <c r="I16" s="7"/>
    </row>
    <row r="17" spans="1:16">
      <c r="A17" s="127" t="s">
        <v>97</v>
      </c>
      <c r="B17" s="99">
        <v>72897</v>
      </c>
      <c r="C17" s="119" t="s">
        <v>2</v>
      </c>
      <c r="D17" s="128" t="s">
        <v>41</v>
      </c>
      <c r="E17" s="129" t="s">
        <v>148</v>
      </c>
      <c r="F17" s="82">
        <v>24.093</v>
      </c>
      <c r="G17" s="83">
        <v>22.74</v>
      </c>
      <c r="H17" s="84">
        <f t="shared" si="0"/>
        <v>547.87482</v>
      </c>
      <c r="I17" s="7"/>
    </row>
    <row r="18" spans="1:16" s="136" customFormat="1">
      <c r="A18" s="132"/>
      <c r="B18" s="100"/>
      <c r="C18" s="133"/>
      <c r="D18" s="134" t="s">
        <v>154</v>
      </c>
      <c r="E18" s="135"/>
      <c r="F18" s="82"/>
      <c r="G18" s="87"/>
      <c r="H18" s="84"/>
      <c r="I18" s="23"/>
      <c r="J18" s="23"/>
      <c r="K18" s="23"/>
      <c r="L18" s="23"/>
      <c r="M18" s="23"/>
      <c r="N18" s="23"/>
      <c r="O18" s="23"/>
      <c r="P18" s="23"/>
    </row>
    <row r="19" spans="1:16" ht="25.5">
      <c r="A19" s="127" t="s">
        <v>98</v>
      </c>
      <c r="B19" s="99">
        <v>97622</v>
      </c>
      <c r="C19" s="119" t="s">
        <v>2</v>
      </c>
      <c r="D19" s="128" t="s">
        <v>150</v>
      </c>
      <c r="E19" s="129" t="s">
        <v>148</v>
      </c>
      <c r="F19" s="82">
        <v>1.1400000000000001</v>
      </c>
      <c r="G19" s="83">
        <v>46.65</v>
      </c>
      <c r="H19" s="84">
        <f t="shared" si="0"/>
        <v>53.181000000000004</v>
      </c>
      <c r="I19" s="7"/>
    </row>
    <row r="20" spans="1:16">
      <c r="A20" s="127" t="s">
        <v>99</v>
      </c>
      <c r="B20" s="99">
        <v>97645</v>
      </c>
      <c r="C20" s="119" t="s">
        <v>2</v>
      </c>
      <c r="D20" s="128" t="s">
        <v>157</v>
      </c>
      <c r="E20" s="129" t="s">
        <v>91</v>
      </c>
      <c r="F20" s="82">
        <v>3.78</v>
      </c>
      <c r="G20" s="83">
        <v>21.52</v>
      </c>
      <c r="H20" s="84">
        <f t="shared" si="0"/>
        <v>81.34559999999999</v>
      </c>
      <c r="I20" s="7"/>
    </row>
    <row r="21" spans="1:16">
      <c r="A21" s="127" t="s">
        <v>100</v>
      </c>
      <c r="B21" s="99">
        <v>97628</v>
      </c>
      <c r="C21" s="119" t="s">
        <v>2</v>
      </c>
      <c r="D21" s="128" t="s">
        <v>155</v>
      </c>
      <c r="E21" s="129" t="s">
        <v>148</v>
      </c>
      <c r="F21" s="82">
        <v>2.238</v>
      </c>
      <c r="G21" s="83">
        <v>230.58</v>
      </c>
      <c r="H21" s="84">
        <f t="shared" si="0"/>
        <v>516.03804000000002</v>
      </c>
      <c r="I21" s="7"/>
    </row>
    <row r="22" spans="1:16">
      <c r="A22" s="127" t="s">
        <v>101</v>
      </c>
      <c r="B22" s="99">
        <v>97633</v>
      </c>
      <c r="C22" s="119" t="s">
        <v>2</v>
      </c>
      <c r="D22" s="128" t="s">
        <v>156</v>
      </c>
      <c r="E22" s="129" t="s">
        <v>91</v>
      </c>
      <c r="F22" s="82">
        <v>47.599999999999994</v>
      </c>
      <c r="G22" s="83">
        <v>18.420000000000002</v>
      </c>
      <c r="H22" s="84">
        <f t="shared" si="0"/>
        <v>876.79200000000003</v>
      </c>
      <c r="I22" s="7"/>
    </row>
    <row r="23" spans="1:16">
      <c r="A23" s="127" t="s">
        <v>306</v>
      </c>
      <c r="B23" s="99">
        <v>97644</v>
      </c>
      <c r="C23" s="119" t="s">
        <v>2</v>
      </c>
      <c r="D23" s="128" t="s">
        <v>81</v>
      </c>
      <c r="E23" s="129" t="s">
        <v>91</v>
      </c>
      <c r="F23" s="82">
        <v>4.2</v>
      </c>
      <c r="G23" s="83">
        <v>7.48</v>
      </c>
      <c r="H23" s="84">
        <f t="shared" si="0"/>
        <v>31.416000000000004</v>
      </c>
      <c r="I23" s="7"/>
    </row>
    <row r="24" spans="1:16">
      <c r="A24" s="127" t="s">
        <v>307</v>
      </c>
      <c r="B24" s="99">
        <v>97663</v>
      </c>
      <c r="C24" s="119" t="s">
        <v>2</v>
      </c>
      <c r="D24" s="128" t="s">
        <v>80</v>
      </c>
      <c r="E24" s="129" t="s">
        <v>49</v>
      </c>
      <c r="F24" s="82">
        <v>4</v>
      </c>
      <c r="G24" s="83">
        <v>9.98</v>
      </c>
      <c r="H24" s="84">
        <f t="shared" si="0"/>
        <v>39.92</v>
      </c>
      <c r="I24" s="7"/>
    </row>
    <row r="25" spans="1:16" s="7" customFormat="1">
      <c r="A25" s="127"/>
      <c r="B25" s="99"/>
      <c r="C25" s="119"/>
      <c r="D25" s="159" t="s">
        <v>37</v>
      </c>
      <c r="E25" s="137" t="s">
        <v>218</v>
      </c>
      <c r="F25" s="138"/>
      <c r="G25" s="93"/>
      <c r="H25" s="162">
        <f>SUM(H12:H24)</f>
        <v>5935.9785600000005</v>
      </c>
    </row>
    <row r="26" spans="1:16">
      <c r="A26" s="127"/>
      <c r="B26" s="99"/>
      <c r="C26" s="119"/>
      <c r="D26" s="128"/>
      <c r="E26" s="129"/>
      <c r="F26" s="82"/>
      <c r="G26" s="83"/>
      <c r="H26" s="86"/>
      <c r="I26" s="7"/>
    </row>
    <row r="27" spans="1:16">
      <c r="A27" s="117" t="s">
        <v>219</v>
      </c>
      <c r="B27" s="102"/>
      <c r="C27" s="118"/>
      <c r="D27" s="206" t="s">
        <v>225</v>
      </c>
      <c r="E27" s="137"/>
      <c r="F27" s="138"/>
      <c r="G27" s="93"/>
      <c r="H27" s="89"/>
      <c r="I27" s="7"/>
    </row>
    <row r="28" spans="1:16" ht="25.5">
      <c r="A28" s="127" t="s">
        <v>226</v>
      </c>
      <c r="B28" s="99">
        <v>98228</v>
      </c>
      <c r="C28" s="119" t="s">
        <v>2</v>
      </c>
      <c r="D28" s="128" t="s">
        <v>291</v>
      </c>
      <c r="E28" s="129" t="s">
        <v>4</v>
      </c>
      <c r="F28" s="82">
        <v>67.5</v>
      </c>
      <c r="G28" s="83">
        <v>49.08</v>
      </c>
      <c r="H28" s="86">
        <f>F28*G28</f>
        <v>3312.9</v>
      </c>
      <c r="I28" s="7"/>
    </row>
    <row r="29" spans="1:16">
      <c r="A29" s="127" t="s">
        <v>227</v>
      </c>
      <c r="B29" s="99" t="s">
        <v>166</v>
      </c>
      <c r="C29" s="119" t="s">
        <v>3</v>
      </c>
      <c r="D29" s="128" t="s">
        <v>165</v>
      </c>
      <c r="E29" s="129" t="s">
        <v>148</v>
      </c>
      <c r="F29" s="82">
        <v>9.9200000000000017</v>
      </c>
      <c r="G29" s="83">
        <v>40.5</v>
      </c>
      <c r="H29" s="86">
        <f t="shared" ref="H29:H38" si="1">F29*G29</f>
        <v>401.76000000000005</v>
      </c>
      <c r="I29" s="7"/>
    </row>
    <row r="30" spans="1:16" s="121" customFormat="1">
      <c r="A30" s="127" t="s">
        <v>228</v>
      </c>
      <c r="B30" s="99">
        <v>97084</v>
      </c>
      <c r="C30" s="119" t="s">
        <v>2</v>
      </c>
      <c r="D30" s="128" t="s">
        <v>159</v>
      </c>
      <c r="E30" s="129" t="s">
        <v>91</v>
      </c>
      <c r="F30" s="82">
        <v>15.5</v>
      </c>
      <c r="G30" s="83">
        <v>0.55000000000000004</v>
      </c>
      <c r="H30" s="86">
        <f t="shared" si="1"/>
        <v>8.5250000000000004</v>
      </c>
      <c r="I30" s="120"/>
      <c r="J30" s="120"/>
      <c r="K30" s="120"/>
      <c r="L30" s="120"/>
      <c r="M30" s="120"/>
      <c r="N30" s="120"/>
      <c r="O30" s="120"/>
      <c r="P30" s="120"/>
    </row>
    <row r="31" spans="1:16">
      <c r="A31" s="127" t="s">
        <v>229</v>
      </c>
      <c r="B31" s="99">
        <v>96622</v>
      </c>
      <c r="C31" s="119" t="s">
        <v>2</v>
      </c>
      <c r="D31" s="128" t="s">
        <v>160</v>
      </c>
      <c r="E31" s="129" t="s">
        <v>148</v>
      </c>
      <c r="F31" s="82">
        <v>0.62</v>
      </c>
      <c r="G31" s="83">
        <v>90.02</v>
      </c>
      <c r="H31" s="86">
        <f t="shared" si="1"/>
        <v>55.812399999999997</v>
      </c>
      <c r="I31" s="7"/>
    </row>
    <row r="32" spans="1:16" ht="25.5">
      <c r="A32" s="127" t="s">
        <v>230</v>
      </c>
      <c r="B32" s="99">
        <v>96536</v>
      </c>
      <c r="C32" s="119" t="s">
        <v>2</v>
      </c>
      <c r="D32" s="128" t="s">
        <v>82</v>
      </c>
      <c r="E32" s="129" t="s">
        <v>91</v>
      </c>
      <c r="F32" s="82">
        <v>4.6499999999999995</v>
      </c>
      <c r="G32" s="83">
        <v>49.14</v>
      </c>
      <c r="H32" s="86">
        <f t="shared" si="1"/>
        <v>228.50099999999998</v>
      </c>
      <c r="I32" s="7"/>
    </row>
    <row r="33" spans="1:16" s="7" customFormat="1" ht="38.25">
      <c r="A33" s="127" t="s">
        <v>231</v>
      </c>
      <c r="B33" s="99">
        <v>92781</v>
      </c>
      <c r="C33" s="119" t="s">
        <v>2</v>
      </c>
      <c r="D33" s="128" t="s">
        <v>83</v>
      </c>
      <c r="E33" s="129" t="s">
        <v>161</v>
      </c>
      <c r="F33" s="82">
        <v>372</v>
      </c>
      <c r="G33" s="83">
        <v>5.63</v>
      </c>
      <c r="H33" s="86">
        <f t="shared" si="1"/>
        <v>2094.36</v>
      </c>
    </row>
    <row r="34" spans="1:16" s="7" customFormat="1" ht="25.5">
      <c r="A34" s="127" t="s">
        <v>232</v>
      </c>
      <c r="B34" s="99">
        <v>94964</v>
      </c>
      <c r="C34" s="119" t="s">
        <v>2</v>
      </c>
      <c r="D34" s="128" t="s">
        <v>84</v>
      </c>
      <c r="E34" s="129" t="s">
        <v>148</v>
      </c>
      <c r="F34" s="82">
        <v>3.7199999999999998</v>
      </c>
      <c r="G34" s="83">
        <v>276.79000000000002</v>
      </c>
      <c r="H34" s="86">
        <f t="shared" si="1"/>
        <v>1029.6587999999999</v>
      </c>
    </row>
    <row r="35" spans="1:16" s="7" customFormat="1">
      <c r="A35" s="127" t="s">
        <v>233</v>
      </c>
      <c r="B35" s="99">
        <v>83518</v>
      </c>
      <c r="C35" s="119" t="s">
        <v>2</v>
      </c>
      <c r="D35" s="128" t="s">
        <v>164</v>
      </c>
      <c r="E35" s="129" t="s">
        <v>148</v>
      </c>
      <c r="F35" s="82">
        <v>1.3949999999999998</v>
      </c>
      <c r="G35" s="83">
        <v>322.77999999999997</v>
      </c>
      <c r="H35" s="86">
        <f t="shared" si="1"/>
        <v>450.27809999999988</v>
      </c>
    </row>
    <row r="36" spans="1:16" s="7" customFormat="1" ht="25.5">
      <c r="A36" s="127" t="s">
        <v>312</v>
      </c>
      <c r="B36" s="99">
        <v>98561</v>
      </c>
      <c r="C36" s="119" t="s">
        <v>2</v>
      </c>
      <c r="D36" s="128" t="s">
        <v>311</v>
      </c>
      <c r="E36" s="129" t="s">
        <v>91</v>
      </c>
      <c r="F36" s="82">
        <v>27.900000000000002</v>
      </c>
      <c r="G36" s="83">
        <v>30.49</v>
      </c>
      <c r="H36" s="86">
        <f t="shared" si="1"/>
        <v>850.67100000000005</v>
      </c>
    </row>
    <row r="37" spans="1:16" s="7" customFormat="1" ht="25.5">
      <c r="A37" s="127" t="s">
        <v>234</v>
      </c>
      <c r="B37" s="99" t="s">
        <v>162</v>
      </c>
      <c r="C37" s="119" t="s">
        <v>2</v>
      </c>
      <c r="D37" s="128" t="s">
        <v>163</v>
      </c>
      <c r="E37" s="129" t="s">
        <v>91</v>
      </c>
      <c r="F37" s="82">
        <v>27.900000000000002</v>
      </c>
      <c r="G37" s="83">
        <v>10.23</v>
      </c>
      <c r="H37" s="86">
        <f t="shared" si="1"/>
        <v>285.41700000000003</v>
      </c>
    </row>
    <row r="38" spans="1:16" s="7" customFormat="1" ht="13.9" customHeight="1">
      <c r="A38" s="127" t="s">
        <v>313</v>
      </c>
      <c r="B38" s="99" t="s">
        <v>168</v>
      </c>
      <c r="C38" s="119" t="s">
        <v>3</v>
      </c>
      <c r="D38" s="128" t="s">
        <v>167</v>
      </c>
      <c r="E38" s="129" t="s">
        <v>148</v>
      </c>
      <c r="F38" s="82">
        <v>6.200000000000002</v>
      </c>
      <c r="G38" s="83">
        <v>12.59</v>
      </c>
      <c r="H38" s="86">
        <f t="shared" si="1"/>
        <v>78.058000000000021</v>
      </c>
    </row>
    <row r="39" spans="1:16" s="23" customFormat="1">
      <c r="A39" s="127"/>
      <c r="B39" s="99"/>
      <c r="C39" s="119"/>
      <c r="D39" s="159" t="s">
        <v>37</v>
      </c>
      <c r="E39" s="137" t="s">
        <v>219</v>
      </c>
      <c r="F39" s="82"/>
      <c r="G39" s="83"/>
      <c r="H39" s="162">
        <f>SUM(H28:H38)</f>
        <v>8795.9413000000004</v>
      </c>
    </row>
    <row r="40" spans="1:16" s="122" customFormat="1">
      <c r="A40" s="127"/>
      <c r="B40" s="99"/>
      <c r="C40" s="119"/>
      <c r="D40" s="128"/>
      <c r="E40" s="129"/>
      <c r="F40" s="82"/>
      <c r="G40" s="83"/>
      <c r="H40" s="86"/>
      <c r="I40" s="7"/>
      <c r="J40" s="7"/>
      <c r="K40" s="7"/>
      <c r="L40" s="7"/>
      <c r="M40" s="7"/>
      <c r="N40" s="7"/>
      <c r="O40" s="7"/>
      <c r="P40" s="7"/>
    </row>
    <row r="41" spans="1:16" s="7" customFormat="1">
      <c r="A41" s="117" t="s">
        <v>193</v>
      </c>
      <c r="B41" s="102"/>
      <c r="C41" s="118"/>
      <c r="D41" s="206" t="s">
        <v>174</v>
      </c>
      <c r="E41" s="129"/>
      <c r="F41" s="82"/>
      <c r="G41" s="83"/>
      <c r="H41" s="86"/>
    </row>
    <row r="42" spans="1:16">
      <c r="A42" s="127" t="s">
        <v>194</v>
      </c>
      <c r="B42" s="99">
        <v>92270</v>
      </c>
      <c r="C42" s="119" t="s">
        <v>2</v>
      </c>
      <c r="D42" s="128" t="s">
        <v>85</v>
      </c>
      <c r="E42" s="129" t="s">
        <v>91</v>
      </c>
      <c r="F42" s="82">
        <v>28.049999999999997</v>
      </c>
      <c r="G42" s="83">
        <v>66.099999999999994</v>
      </c>
      <c r="H42" s="86">
        <f>F42*G42</f>
        <v>1854.1049999999996</v>
      </c>
      <c r="I42" s="7"/>
    </row>
    <row r="43" spans="1:16" ht="25.5">
      <c r="A43" s="127" t="s">
        <v>195</v>
      </c>
      <c r="B43" s="99">
        <v>92781</v>
      </c>
      <c r="C43" s="119" t="s">
        <v>2</v>
      </c>
      <c r="D43" s="128" t="s">
        <v>86</v>
      </c>
      <c r="E43" s="129" t="s">
        <v>161</v>
      </c>
      <c r="F43" s="82">
        <v>383.661</v>
      </c>
      <c r="G43" s="83">
        <v>5.63</v>
      </c>
      <c r="H43" s="86">
        <f>F43*G43</f>
        <v>2160.01143</v>
      </c>
      <c r="I43" s="7"/>
    </row>
    <row r="44" spans="1:16" s="123" customFormat="1" ht="25.5">
      <c r="A44" s="127" t="s">
        <v>196</v>
      </c>
      <c r="B44" s="99">
        <v>94965</v>
      </c>
      <c r="C44" s="119" t="s">
        <v>2</v>
      </c>
      <c r="D44" s="128" t="s">
        <v>292</v>
      </c>
      <c r="E44" s="129" t="s">
        <v>148</v>
      </c>
      <c r="F44" s="82">
        <v>4.08</v>
      </c>
      <c r="G44" s="83">
        <v>283.70999999999998</v>
      </c>
      <c r="H44" s="86">
        <f>F44*G44</f>
        <v>1157.5367999999999</v>
      </c>
      <c r="I44" s="7"/>
      <c r="J44" s="7"/>
      <c r="K44" s="7"/>
      <c r="L44" s="7"/>
      <c r="M44" s="7"/>
      <c r="N44" s="7"/>
      <c r="O44" s="7"/>
      <c r="P44" s="7"/>
    </row>
    <row r="45" spans="1:16" s="123" customFormat="1" ht="38.25">
      <c r="A45" s="127" t="s">
        <v>197</v>
      </c>
      <c r="B45" s="99" t="s">
        <v>42</v>
      </c>
      <c r="C45" s="119" t="s">
        <v>2</v>
      </c>
      <c r="D45" s="128" t="s">
        <v>43</v>
      </c>
      <c r="E45" s="129" t="s">
        <v>91</v>
      </c>
      <c r="F45" s="82">
        <v>67.709999999999994</v>
      </c>
      <c r="G45" s="83">
        <v>64.36</v>
      </c>
      <c r="H45" s="86">
        <f>F45*G45</f>
        <v>4357.8155999999999</v>
      </c>
      <c r="I45" s="7"/>
      <c r="J45" s="7"/>
      <c r="K45" s="7"/>
      <c r="L45" s="7"/>
      <c r="M45" s="7"/>
      <c r="N45" s="7"/>
      <c r="O45" s="7"/>
      <c r="P45" s="7"/>
    </row>
    <row r="46" spans="1:16" s="7" customFormat="1">
      <c r="A46" s="127"/>
      <c r="B46" s="99"/>
      <c r="C46" s="119"/>
      <c r="D46" s="159" t="s">
        <v>37</v>
      </c>
      <c r="E46" s="137" t="s">
        <v>193</v>
      </c>
      <c r="F46" s="82"/>
      <c r="G46" s="83"/>
      <c r="H46" s="162">
        <f>SUM(H42:H45)</f>
        <v>9529.4688299999998</v>
      </c>
    </row>
    <row r="47" spans="1:16">
      <c r="A47" s="127"/>
      <c r="B47" s="99"/>
      <c r="C47" s="119"/>
      <c r="D47" s="128"/>
      <c r="E47" s="129"/>
      <c r="F47" s="82"/>
      <c r="G47" s="83"/>
      <c r="H47" s="86"/>
      <c r="I47" s="7"/>
    </row>
    <row r="48" spans="1:16" s="7" customFormat="1">
      <c r="A48" s="117" t="s">
        <v>198</v>
      </c>
      <c r="B48" s="99"/>
      <c r="C48" s="119"/>
      <c r="D48" s="206" t="s">
        <v>175</v>
      </c>
      <c r="E48" s="129"/>
      <c r="F48" s="82"/>
      <c r="G48" s="83"/>
      <c r="H48" s="86"/>
    </row>
    <row r="49" spans="1:16" s="7" customFormat="1" ht="38.25">
      <c r="A49" s="127" t="s">
        <v>199</v>
      </c>
      <c r="B49" s="99">
        <v>87473</v>
      </c>
      <c r="C49" s="119" t="s">
        <v>2</v>
      </c>
      <c r="D49" s="163" t="s">
        <v>169</v>
      </c>
      <c r="E49" s="129" t="s">
        <v>91</v>
      </c>
      <c r="F49" s="82">
        <v>159.79999999999998</v>
      </c>
      <c r="G49" s="83">
        <v>51.33</v>
      </c>
      <c r="H49" s="86">
        <f>F49*G49</f>
        <v>8202.5339999999997</v>
      </c>
    </row>
    <row r="50" spans="1:16" ht="25.5">
      <c r="A50" s="127" t="s">
        <v>200</v>
      </c>
      <c r="B50" s="99">
        <v>93188</v>
      </c>
      <c r="C50" s="119" t="s">
        <v>2</v>
      </c>
      <c r="D50" s="128" t="s">
        <v>44</v>
      </c>
      <c r="E50" s="129" t="s">
        <v>4</v>
      </c>
      <c r="F50" s="82">
        <v>28.92</v>
      </c>
      <c r="G50" s="83">
        <v>41.42</v>
      </c>
      <c r="H50" s="86">
        <f>F50*G50</f>
        <v>1197.8664000000001</v>
      </c>
      <c r="I50" s="7"/>
    </row>
    <row r="51" spans="1:16" ht="25.5">
      <c r="A51" s="127" t="s">
        <v>302</v>
      </c>
      <c r="B51" s="99" t="s">
        <v>301</v>
      </c>
      <c r="C51" s="119" t="s">
        <v>3</v>
      </c>
      <c r="D51" s="128" t="s">
        <v>303</v>
      </c>
      <c r="E51" s="129" t="s">
        <v>91</v>
      </c>
      <c r="F51" s="82">
        <v>10.26</v>
      </c>
      <c r="G51" s="83">
        <v>165.07</v>
      </c>
      <c r="H51" s="86">
        <f>F51*G51</f>
        <v>1693.6181999999999</v>
      </c>
      <c r="I51" s="7"/>
    </row>
    <row r="52" spans="1:16" s="7" customFormat="1">
      <c r="A52" s="127"/>
      <c r="B52" s="99"/>
      <c r="C52" s="119"/>
      <c r="D52" s="159" t="s">
        <v>37</v>
      </c>
      <c r="E52" s="137" t="s">
        <v>198</v>
      </c>
      <c r="F52" s="82"/>
      <c r="G52" s="83"/>
      <c r="H52" s="162">
        <f>SUM(H49:H51)</f>
        <v>11094.018599999999</v>
      </c>
    </row>
    <row r="53" spans="1:16" s="7" customFormat="1">
      <c r="A53" s="127"/>
      <c r="B53" s="99"/>
      <c r="C53" s="119"/>
      <c r="D53" s="128"/>
      <c r="E53" s="129"/>
      <c r="F53" s="82"/>
      <c r="G53" s="83"/>
      <c r="H53" s="86"/>
    </row>
    <row r="54" spans="1:16">
      <c r="A54" s="117" t="s">
        <v>201</v>
      </c>
      <c r="B54" s="102"/>
      <c r="C54" s="118"/>
      <c r="D54" s="206" t="s">
        <v>176</v>
      </c>
      <c r="E54" s="137"/>
      <c r="F54" s="138"/>
      <c r="G54" s="93"/>
      <c r="H54" s="89"/>
      <c r="I54" s="7"/>
    </row>
    <row r="55" spans="1:16" ht="38.25">
      <c r="A55" s="127" t="s">
        <v>202</v>
      </c>
      <c r="B55" s="99">
        <v>92541</v>
      </c>
      <c r="C55" s="119" t="s">
        <v>2</v>
      </c>
      <c r="D55" s="128" t="s">
        <v>45</v>
      </c>
      <c r="E55" s="129" t="s">
        <v>91</v>
      </c>
      <c r="F55" s="82">
        <v>84.906000000000006</v>
      </c>
      <c r="G55" s="83">
        <v>56.1</v>
      </c>
      <c r="H55" s="86">
        <f>F55*G55</f>
        <v>4763.2266000000009</v>
      </c>
      <c r="I55" s="7"/>
    </row>
    <row r="56" spans="1:16" s="7" customFormat="1" ht="25.5">
      <c r="A56" s="127" t="s">
        <v>203</v>
      </c>
      <c r="B56" s="99">
        <v>94440</v>
      </c>
      <c r="C56" s="119" t="s">
        <v>2</v>
      </c>
      <c r="D56" s="128" t="s">
        <v>170</v>
      </c>
      <c r="E56" s="129" t="s">
        <v>91</v>
      </c>
      <c r="F56" s="82">
        <v>94.34</v>
      </c>
      <c r="G56" s="83">
        <v>37.450000000000003</v>
      </c>
      <c r="H56" s="86">
        <f>F56*G56</f>
        <v>3533.0330000000004</v>
      </c>
    </row>
    <row r="57" spans="1:16" s="23" customFormat="1" ht="25.5">
      <c r="A57" s="127" t="s">
        <v>102</v>
      </c>
      <c r="B57" s="99">
        <v>94228</v>
      </c>
      <c r="C57" s="119" t="s">
        <v>2</v>
      </c>
      <c r="D57" s="128" t="s">
        <v>46</v>
      </c>
      <c r="E57" s="129" t="s">
        <v>4</v>
      </c>
      <c r="F57" s="82">
        <v>6.7</v>
      </c>
      <c r="G57" s="83">
        <v>66.319999999999993</v>
      </c>
      <c r="H57" s="86">
        <f>F57*G57</f>
        <v>444.34399999999999</v>
      </c>
    </row>
    <row r="58" spans="1:16" s="124" customFormat="1">
      <c r="A58" s="127"/>
      <c r="B58" s="99"/>
      <c r="C58" s="119"/>
      <c r="D58" s="159" t="s">
        <v>37</v>
      </c>
      <c r="E58" s="137" t="s">
        <v>201</v>
      </c>
      <c r="F58" s="82"/>
      <c r="G58" s="83"/>
      <c r="H58" s="162">
        <f>SUM(H55:H57)</f>
        <v>8740.6036000000004</v>
      </c>
      <c r="I58" s="23"/>
      <c r="J58" s="23"/>
      <c r="K58" s="23"/>
      <c r="L58" s="23"/>
      <c r="M58" s="23"/>
      <c r="N58" s="23"/>
      <c r="O58" s="23"/>
      <c r="P58" s="23"/>
    </row>
    <row r="59" spans="1:16" s="7" customFormat="1">
      <c r="A59" s="127"/>
      <c r="B59" s="99"/>
      <c r="C59" s="119"/>
      <c r="D59" s="128"/>
      <c r="E59" s="129"/>
      <c r="F59" s="82"/>
      <c r="G59" s="83"/>
      <c r="H59" s="86"/>
    </row>
    <row r="60" spans="1:16" s="7" customFormat="1">
      <c r="A60" s="117" t="s">
        <v>204</v>
      </c>
      <c r="B60" s="99"/>
      <c r="C60" s="119"/>
      <c r="D60" s="206" t="s">
        <v>177</v>
      </c>
      <c r="E60" s="129"/>
      <c r="F60" s="82"/>
      <c r="G60" s="83"/>
      <c r="H60" s="86"/>
    </row>
    <row r="61" spans="1:16" s="7" customFormat="1" ht="25.5">
      <c r="A61" s="127" t="s">
        <v>205</v>
      </c>
      <c r="B61" s="99">
        <v>94807</v>
      </c>
      <c r="C61" s="119" t="s">
        <v>2</v>
      </c>
      <c r="D61" s="128" t="s">
        <v>172</v>
      </c>
      <c r="E61" s="129" t="s">
        <v>49</v>
      </c>
      <c r="F61" s="82">
        <v>5</v>
      </c>
      <c r="G61" s="83">
        <v>524.71</v>
      </c>
      <c r="H61" s="86">
        <f t="shared" ref="H61:H63" si="2">F61*G61</f>
        <v>2623.55</v>
      </c>
    </row>
    <row r="62" spans="1:16" s="7" customFormat="1" ht="25.5">
      <c r="A62" s="127" t="s">
        <v>103</v>
      </c>
      <c r="B62" s="99">
        <v>94560</v>
      </c>
      <c r="C62" s="119" t="s">
        <v>2</v>
      </c>
      <c r="D62" s="128" t="s">
        <v>171</v>
      </c>
      <c r="E62" s="129" t="s">
        <v>91</v>
      </c>
      <c r="F62" s="82">
        <v>7.02</v>
      </c>
      <c r="G62" s="83">
        <v>527.63</v>
      </c>
      <c r="H62" s="86">
        <f t="shared" si="2"/>
        <v>3703.9625999999998</v>
      </c>
    </row>
    <row r="63" spans="1:16" s="7" customFormat="1">
      <c r="A63" s="127" t="s">
        <v>296</v>
      </c>
      <c r="B63" s="99">
        <v>94564</v>
      </c>
      <c r="C63" s="119" t="s">
        <v>2</v>
      </c>
      <c r="D63" s="128" t="s">
        <v>295</v>
      </c>
      <c r="E63" s="129" t="s">
        <v>91</v>
      </c>
      <c r="F63" s="82">
        <v>5.32</v>
      </c>
      <c r="G63" s="83">
        <v>533.61</v>
      </c>
      <c r="H63" s="86">
        <f t="shared" si="2"/>
        <v>2838.8052000000002</v>
      </c>
    </row>
    <row r="64" spans="1:16" s="7" customFormat="1">
      <c r="A64" s="127"/>
      <c r="B64" s="99"/>
      <c r="C64" s="119"/>
      <c r="D64" s="159" t="s">
        <v>37</v>
      </c>
      <c r="E64" s="137" t="s">
        <v>204</v>
      </c>
      <c r="F64" s="82"/>
      <c r="G64" s="83"/>
      <c r="H64" s="162">
        <f>SUM(H61:H63)</f>
        <v>9166.3178000000007</v>
      </c>
    </row>
    <row r="65" spans="1:16">
      <c r="A65" s="127"/>
      <c r="B65" s="99"/>
      <c r="C65" s="119"/>
      <c r="D65" s="128"/>
      <c r="E65" s="129"/>
      <c r="F65" s="82"/>
      <c r="G65" s="83"/>
      <c r="H65" s="86"/>
      <c r="I65" s="7"/>
    </row>
    <row r="66" spans="1:16" s="7" customFormat="1">
      <c r="A66" s="117" t="s">
        <v>206</v>
      </c>
      <c r="B66" s="102"/>
      <c r="C66" s="118"/>
      <c r="D66" s="206" t="s">
        <v>178</v>
      </c>
      <c r="E66" s="137"/>
      <c r="F66" s="138"/>
      <c r="G66" s="93"/>
      <c r="H66" s="89"/>
    </row>
    <row r="67" spans="1:16" ht="25.5">
      <c r="A67" s="127" t="s">
        <v>104</v>
      </c>
      <c r="B67" s="99">
        <v>90822</v>
      </c>
      <c r="C67" s="119" t="s">
        <v>2</v>
      </c>
      <c r="D67" s="128" t="s">
        <v>47</v>
      </c>
      <c r="E67" s="129" t="s">
        <v>49</v>
      </c>
      <c r="F67" s="82">
        <v>4</v>
      </c>
      <c r="G67" s="83">
        <v>367.98</v>
      </c>
      <c r="H67" s="86">
        <f t="shared" ref="H67:H68" si="3">F67*G67</f>
        <v>1471.92</v>
      </c>
      <c r="I67" s="7"/>
    </row>
    <row r="68" spans="1:16" s="7" customFormat="1" ht="25.5">
      <c r="A68" s="127" t="s">
        <v>105</v>
      </c>
      <c r="B68" s="99">
        <v>90820</v>
      </c>
      <c r="C68" s="119" t="s">
        <v>2</v>
      </c>
      <c r="D68" s="128" t="s">
        <v>48</v>
      </c>
      <c r="E68" s="129" t="s">
        <v>49</v>
      </c>
      <c r="F68" s="82">
        <v>4</v>
      </c>
      <c r="G68" s="83">
        <v>345.13</v>
      </c>
      <c r="H68" s="86">
        <f t="shared" si="3"/>
        <v>1380.52</v>
      </c>
    </row>
    <row r="69" spans="1:16">
      <c r="A69" s="127"/>
      <c r="B69" s="99"/>
      <c r="C69" s="119"/>
      <c r="D69" s="159" t="s">
        <v>37</v>
      </c>
      <c r="E69" s="137" t="s">
        <v>206</v>
      </c>
      <c r="F69" s="82"/>
      <c r="G69" s="83"/>
      <c r="H69" s="162">
        <f>SUM(H67:H68)</f>
        <v>2852.44</v>
      </c>
      <c r="I69" s="8"/>
      <c r="J69" s="8"/>
      <c r="K69" s="8"/>
      <c r="L69" s="8"/>
      <c r="M69" s="8"/>
      <c r="N69" s="8"/>
      <c r="O69" s="8"/>
      <c r="P69" s="8"/>
    </row>
    <row r="70" spans="1:16" s="24" customFormat="1">
      <c r="A70" s="127"/>
      <c r="B70" s="99"/>
      <c r="C70" s="119"/>
      <c r="D70" s="128"/>
      <c r="E70" s="129"/>
      <c r="F70" s="82"/>
      <c r="G70" s="83"/>
      <c r="H70" s="86"/>
    </row>
    <row r="71" spans="1:16" s="24" customFormat="1">
      <c r="A71" s="117" t="s">
        <v>5</v>
      </c>
      <c r="B71" s="102"/>
      <c r="C71" s="118"/>
      <c r="D71" s="206" t="s">
        <v>235</v>
      </c>
      <c r="E71" s="129"/>
      <c r="F71" s="82"/>
      <c r="G71" s="83"/>
      <c r="H71" s="86"/>
    </row>
    <row r="72" spans="1:16" s="25" customFormat="1">
      <c r="A72" s="132" t="s">
        <v>207</v>
      </c>
      <c r="B72" s="100"/>
      <c r="C72" s="133"/>
      <c r="D72" s="134" t="s">
        <v>179</v>
      </c>
      <c r="E72" s="129"/>
      <c r="F72" s="82"/>
      <c r="G72" s="83"/>
      <c r="H72" s="86"/>
    </row>
    <row r="73" spans="1:16" s="25" customFormat="1" ht="25.5">
      <c r="A73" s="127" t="s">
        <v>208</v>
      </c>
      <c r="B73" s="99">
        <v>98053</v>
      </c>
      <c r="C73" s="119" t="s">
        <v>2</v>
      </c>
      <c r="D73" s="128" t="s">
        <v>309</v>
      </c>
      <c r="E73" s="129" t="s">
        <v>49</v>
      </c>
      <c r="F73" s="82">
        <v>1</v>
      </c>
      <c r="G73" s="83">
        <v>1544.76</v>
      </c>
      <c r="H73" s="86">
        <f t="shared" ref="H73:H77" si="4">F73*G73</f>
        <v>1544.76</v>
      </c>
    </row>
    <row r="74" spans="1:16" s="7" customFormat="1" ht="25.5">
      <c r="A74" s="127" t="s">
        <v>209</v>
      </c>
      <c r="B74" s="99">
        <v>97902</v>
      </c>
      <c r="C74" s="119" t="s">
        <v>2</v>
      </c>
      <c r="D74" s="128" t="s">
        <v>57</v>
      </c>
      <c r="E74" s="129" t="s">
        <v>49</v>
      </c>
      <c r="F74" s="139">
        <v>1</v>
      </c>
      <c r="G74" s="83">
        <v>438.11</v>
      </c>
      <c r="H74" s="86">
        <f t="shared" si="4"/>
        <v>438.11</v>
      </c>
    </row>
    <row r="75" spans="1:16" s="24" customFormat="1">
      <c r="A75" s="127" t="s">
        <v>310</v>
      </c>
      <c r="B75" s="99">
        <v>89482</v>
      </c>
      <c r="C75" s="119" t="s">
        <v>2</v>
      </c>
      <c r="D75" s="128" t="s">
        <v>173</v>
      </c>
      <c r="E75" s="129" t="s">
        <v>49</v>
      </c>
      <c r="F75" s="139">
        <v>5</v>
      </c>
      <c r="G75" s="83">
        <v>19.78</v>
      </c>
      <c r="H75" s="86">
        <f t="shared" si="4"/>
        <v>98.9</v>
      </c>
    </row>
    <row r="76" spans="1:16" s="24" customFormat="1">
      <c r="A76" s="127" t="s">
        <v>210</v>
      </c>
      <c r="B76" s="99">
        <v>89712</v>
      </c>
      <c r="C76" s="119" t="s">
        <v>2</v>
      </c>
      <c r="D76" s="128" t="s">
        <v>50</v>
      </c>
      <c r="E76" s="129" t="s">
        <v>4</v>
      </c>
      <c r="F76" s="139">
        <v>16.899999999999999</v>
      </c>
      <c r="G76" s="83">
        <v>22.88</v>
      </c>
      <c r="H76" s="86">
        <f t="shared" si="4"/>
        <v>386.67199999999997</v>
      </c>
      <c r="I76" s="24">
        <f>2+2+5+5+3</f>
        <v>17</v>
      </c>
    </row>
    <row r="77" spans="1:16" s="24" customFormat="1">
      <c r="A77" s="127" t="s">
        <v>106</v>
      </c>
      <c r="B77" s="99">
        <v>89714</v>
      </c>
      <c r="C77" s="119" t="s">
        <v>2</v>
      </c>
      <c r="D77" s="128" t="s">
        <v>51</v>
      </c>
      <c r="E77" s="129" t="s">
        <v>4</v>
      </c>
      <c r="F77" s="139">
        <v>26.7</v>
      </c>
      <c r="G77" s="83">
        <v>44.37</v>
      </c>
      <c r="H77" s="86">
        <f t="shared" si="4"/>
        <v>1184.6789999999999</v>
      </c>
      <c r="I77" s="24">
        <f>5+4.85+4.85+1+11</f>
        <v>26.7</v>
      </c>
    </row>
    <row r="78" spans="1:16" s="23" customFormat="1">
      <c r="A78" s="132" t="s">
        <v>211</v>
      </c>
      <c r="B78" s="100"/>
      <c r="C78" s="133"/>
      <c r="D78" s="134" t="s">
        <v>180</v>
      </c>
      <c r="E78" s="135"/>
      <c r="F78" s="139"/>
      <c r="G78" s="87"/>
      <c r="H78" s="88"/>
    </row>
    <row r="79" spans="1:16" s="23" customFormat="1">
      <c r="A79" s="127" t="s">
        <v>107</v>
      </c>
      <c r="B79" s="99">
        <v>94494</v>
      </c>
      <c r="C79" s="119" t="s">
        <v>2</v>
      </c>
      <c r="D79" s="128" t="s">
        <v>187</v>
      </c>
      <c r="E79" s="129" t="s">
        <v>49</v>
      </c>
      <c r="F79" s="139">
        <v>3</v>
      </c>
      <c r="G79" s="83">
        <v>51</v>
      </c>
      <c r="H79" s="86">
        <f t="shared" ref="H79:H84" si="5">F79*G79</f>
        <v>153</v>
      </c>
    </row>
    <row r="80" spans="1:16" s="24" customFormat="1">
      <c r="A80" s="127" t="s">
        <v>108</v>
      </c>
      <c r="B80" s="99">
        <v>94496</v>
      </c>
      <c r="C80" s="119" t="s">
        <v>2</v>
      </c>
      <c r="D80" s="128" t="s">
        <v>181</v>
      </c>
      <c r="E80" s="129" t="s">
        <v>49</v>
      </c>
      <c r="F80" s="139">
        <v>5</v>
      </c>
      <c r="G80" s="83">
        <v>76.12</v>
      </c>
      <c r="H80" s="86">
        <f t="shared" si="5"/>
        <v>380.6</v>
      </c>
    </row>
    <row r="81" spans="1:9" s="24" customFormat="1" ht="13.5" customHeight="1">
      <c r="A81" s="127" t="s">
        <v>109</v>
      </c>
      <c r="B81" s="99">
        <v>99635</v>
      </c>
      <c r="C81" s="119" t="s">
        <v>2</v>
      </c>
      <c r="D81" s="128" t="s">
        <v>188</v>
      </c>
      <c r="E81" s="129" t="s">
        <v>49</v>
      </c>
      <c r="F81" s="139">
        <v>5</v>
      </c>
      <c r="G81" s="83">
        <v>239.76</v>
      </c>
      <c r="H81" s="86">
        <f t="shared" ref="H81" si="6">F81*G81</f>
        <v>1198.8</v>
      </c>
    </row>
    <row r="82" spans="1:9" s="24" customFormat="1" ht="25.5">
      <c r="A82" s="127" t="s">
        <v>110</v>
      </c>
      <c r="B82" s="99">
        <v>89402</v>
      </c>
      <c r="C82" s="119" t="s">
        <v>2</v>
      </c>
      <c r="D82" s="128" t="s">
        <v>293</v>
      </c>
      <c r="E82" s="129" t="s">
        <v>4</v>
      </c>
      <c r="F82" s="139">
        <v>32.200000000000003</v>
      </c>
      <c r="G82" s="83">
        <v>7.41</v>
      </c>
      <c r="H82" s="86">
        <f t="shared" si="5"/>
        <v>238.60200000000003</v>
      </c>
      <c r="I82" s="24">
        <f>4.2+2+3.85+4+5.3+3.85+4+5</f>
        <v>32.200000000000003</v>
      </c>
    </row>
    <row r="83" spans="1:9" s="25" customFormat="1" ht="25.5">
      <c r="A83" s="127" t="s">
        <v>111</v>
      </c>
      <c r="B83" s="99">
        <v>89403</v>
      </c>
      <c r="C83" s="119" t="s">
        <v>2</v>
      </c>
      <c r="D83" s="128" t="s">
        <v>294</v>
      </c>
      <c r="E83" s="129" t="s">
        <v>4</v>
      </c>
      <c r="F83" s="139">
        <v>39.6</v>
      </c>
      <c r="G83" s="83">
        <v>12</v>
      </c>
      <c r="H83" s="86">
        <f t="shared" si="5"/>
        <v>475.20000000000005</v>
      </c>
      <c r="I83" s="25">
        <f>3.5+5.5+5.5+3.5+5+10+3</f>
        <v>36</v>
      </c>
    </row>
    <row r="84" spans="1:9" s="24" customFormat="1">
      <c r="A84" s="127" t="s">
        <v>112</v>
      </c>
      <c r="B84" s="99">
        <v>88503</v>
      </c>
      <c r="C84" s="119" t="s">
        <v>2</v>
      </c>
      <c r="D84" s="128" t="s">
        <v>56</v>
      </c>
      <c r="E84" s="129" t="s">
        <v>49</v>
      </c>
      <c r="F84" s="139">
        <v>1</v>
      </c>
      <c r="G84" s="83">
        <v>772.57</v>
      </c>
      <c r="H84" s="86">
        <f t="shared" si="5"/>
        <v>772.57</v>
      </c>
    </row>
    <row r="85" spans="1:9" s="24" customFormat="1">
      <c r="A85" s="132" t="s">
        <v>212</v>
      </c>
      <c r="B85" s="100"/>
      <c r="C85" s="133"/>
      <c r="D85" s="134" t="s">
        <v>182</v>
      </c>
      <c r="E85" s="135"/>
      <c r="F85" s="139"/>
      <c r="G85" s="87"/>
      <c r="H85" s="88"/>
    </row>
    <row r="86" spans="1:9" s="24" customFormat="1">
      <c r="A86" s="127" t="s">
        <v>113</v>
      </c>
      <c r="B86" s="99">
        <v>89512</v>
      </c>
      <c r="C86" s="119" t="s">
        <v>2</v>
      </c>
      <c r="D86" s="128" t="s">
        <v>53</v>
      </c>
      <c r="E86" s="129" t="s">
        <v>4</v>
      </c>
      <c r="F86" s="139">
        <v>7.4</v>
      </c>
      <c r="G86" s="83">
        <v>49.75</v>
      </c>
      <c r="H86" s="86">
        <f t="shared" ref="H86" si="7">F86*G86</f>
        <v>368.15000000000003</v>
      </c>
    </row>
    <row r="87" spans="1:9" s="24" customFormat="1">
      <c r="A87" s="132" t="s">
        <v>213</v>
      </c>
      <c r="B87" s="100"/>
      <c r="C87" s="133"/>
      <c r="D87" s="134" t="s">
        <v>183</v>
      </c>
      <c r="E87" s="135"/>
      <c r="F87" s="115"/>
      <c r="G87" s="87"/>
      <c r="H87" s="88"/>
    </row>
    <row r="88" spans="1:9" s="24" customFormat="1">
      <c r="A88" s="127" t="s">
        <v>214</v>
      </c>
      <c r="B88" s="99">
        <v>95469</v>
      </c>
      <c r="C88" s="119" t="s">
        <v>2</v>
      </c>
      <c r="D88" s="128" t="s">
        <v>58</v>
      </c>
      <c r="E88" s="129" t="s">
        <v>49</v>
      </c>
      <c r="F88" s="139">
        <v>5</v>
      </c>
      <c r="G88" s="83">
        <v>187.82</v>
      </c>
      <c r="H88" s="86">
        <f t="shared" ref="H88:H104" si="8">F88*G88</f>
        <v>939.09999999999991</v>
      </c>
    </row>
    <row r="89" spans="1:9" s="24" customFormat="1" ht="38.25">
      <c r="A89" s="127" t="s">
        <v>215</v>
      </c>
      <c r="B89" s="99" t="s">
        <v>54</v>
      </c>
      <c r="C89" s="119" t="s">
        <v>2</v>
      </c>
      <c r="D89" s="128" t="s">
        <v>55</v>
      </c>
      <c r="E89" s="129" t="s">
        <v>49</v>
      </c>
      <c r="F89" s="139">
        <v>2</v>
      </c>
      <c r="G89" s="83">
        <v>499.21</v>
      </c>
      <c r="H89" s="86">
        <f t="shared" ref="H89" si="9">F89*G89</f>
        <v>998.42</v>
      </c>
    </row>
    <row r="90" spans="1:9" s="25" customFormat="1" ht="51">
      <c r="A90" s="127" t="s">
        <v>216</v>
      </c>
      <c r="B90" s="99">
        <v>93396</v>
      </c>
      <c r="C90" s="119" t="s">
        <v>2</v>
      </c>
      <c r="D90" s="128" t="s">
        <v>297</v>
      </c>
      <c r="E90" s="129" t="s">
        <v>49</v>
      </c>
      <c r="F90" s="139">
        <v>4</v>
      </c>
      <c r="G90" s="83">
        <v>503.01</v>
      </c>
      <c r="H90" s="86">
        <f t="shared" si="8"/>
        <v>2012.04</v>
      </c>
    </row>
    <row r="91" spans="1:9" s="25" customFormat="1" ht="25.5">
      <c r="A91" s="127" t="s">
        <v>217</v>
      </c>
      <c r="B91" s="99">
        <v>86902</v>
      </c>
      <c r="C91" s="119" t="s">
        <v>2</v>
      </c>
      <c r="D91" s="128" t="s">
        <v>192</v>
      </c>
      <c r="E91" s="129" t="s">
        <v>91</v>
      </c>
      <c r="F91" s="139">
        <v>2</v>
      </c>
      <c r="G91" s="83">
        <v>227.69</v>
      </c>
      <c r="H91" s="86">
        <f>F91*G91</f>
        <v>455.38</v>
      </c>
    </row>
    <row r="92" spans="1:9" s="24" customFormat="1" ht="38.25">
      <c r="A92" s="127" t="s">
        <v>236</v>
      </c>
      <c r="B92" s="99">
        <v>86906</v>
      </c>
      <c r="C92" s="119" t="s">
        <v>2</v>
      </c>
      <c r="D92" s="128" t="s">
        <v>184</v>
      </c>
      <c r="E92" s="129" t="s">
        <v>49</v>
      </c>
      <c r="F92" s="139">
        <v>1</v>
      </c>
      <c r="G92" s="83">
        <v>44.9</v>
      </c>
      <c r="H92" s="86">
        <f t="shared" si="8"/>
        <v>44.9</v>
      </c>
    </row>
    <row r="93" spans="1:9" s="24" customFormat="1" ht="25.5">
      <c r="A93" s="127" t="s">
        <v>237</v>
      </c>
      <c r="B93" s="182" t="s">
        <v>298</v>
      </c>
      <c r="C93" s="182" t="s">
        <v>3</v>
      </c>
      <c r="D93" s="128" t="s">
        <v>299</v>
      </c>
      <c r="E93" s="129" t="s">
        <v>49</v>
      </c>
      <c r="F93" s="139">
        <v>1</v>
      </c>
      <c r="G93" s="83">
        <v>186.87</v>
      </c>
      <c r="H93" s="86">
        <f t="shared" ref="H93" si="10">F93*G93</f>
        <v>186.87</v>
      </c>
    </row>
    <row r="94" spans="1:9" s="25" customFormat="1" ht="25.5">
      <c r="A94" s="127" t="s">
        <v>238</v>
      </c>
      <c r="B94" s="99" t="s">
        <v>89</v>
      </c>
      <c r="C94" s="119" t="s">
        <v>3</v>
      </c>
      <c r="D94" s="128" t="s">
        <v>189</v>
      </c>
      <c r="E94" s="129" t="s">
        <v>49</v>
      </c>
      <c r="F94" s="139">
        <v>1</v>
      </c>
      <c r="G94" s="83">
        <v>584.61</v>
      </c>
      <c r="H94" s="86">
        <f t="shared" si="8"/>
        <v>584.61</v>
      </c>
    </row>
    <row r="95" spans="1:9" s="25" customFormat="1" ht="25.5">
      <c r="A95" s="127" t="s">
        <v>239</v>
      </c>
      <c r="B95" s="99" t="s">
        <v>190</v>
      </c>
      <c r="C95" s="119" t="s">
        <v>3</v>
      </c>
      <c r="D95" s="128" t="s">
        <v>191</v>
      </c>
      <c r="E95" s="129" t="s">
        <v>49</v>
      </c>
      <c r="F95" s="139">
        <v>5</v>
      </c>
      <c r="G95" s="83">
        <v>134.88</v>
      </c>
      <c r="H95" s="86">
        <f t="shared" si="8"/>
        <v>674.4</v>
      </c>
    </row>
    <row r="96" spans="1:9" s="25" customFormat="1" ht="13.5" customHeight="1">
      <c r="A96" s="127" t="s">
        <v>240</v>
      </c>
      <c r="B96" s="99">
        <v>86923</v>
      </c>
      <c r="C96" s="119" t="s">
        <v>2</v>
      </c>
      <c r="D96" s="128" t="s">
        <v>185</v>
      </c>
      <c r="E96" s="129" t="s">
        <v>49</v>
      </c>
      <c r="F96" s="139">
        <v>1</v>
      </c>
      <c r="G96" s="83">
        <v>453.73</v>
      </c>
      <c r="H96" s="86">
        <f>F96*G96</f>
        <v>453.73</v>
      </c>
    </row>
    <row r="97" spans="1:9" s="25" customFormat="1" ht="51">
      <c r="A97" s="127" t="s">
        <v>241</v>
      </c>
      <c r="B97" s="99">
        <v>93441</v>
      </c>
      <c r="C97" s="119" t="s">
        <v>2</v>
      </c>
      <c r="D97" s="128" t="s">
        <v>52</v>
      </c>
      <c r="E97" s="129" t="s">
        <v>49</v>
      </c>
      <c r="F97" s="139">
        <v>1</v>
      </c>
      <c r="G97" s="83">
        <v>837.53</v>
      </c>
      <c r="H97" s="86">
        <f t="shared" si="8"/>
        <v>837.53</v>
      </c>
    </row>
    <row r="98" spans="1:9" s="25" customFormat="1">
      <c r="A98" s="127" t="s">
        <v>114</v>
      </c>
      <c r="B98" s="99" t="s">
        <v>222</v>
      </c>
      <c r="C98" s="119" t="s">
        <v>3</v>
      </c>
      <c r="D98" s="128" t="s">
        <v>90</v>
      </c>
      <c r="E98" s="129" t="s">
        <v>49</v>
      </c>
      <c r="F98" s="139">
        <v>4</v>
      </c>
      <c r="G98" s="83">
        <v>40.17</v>
      </c>
      <c r="H98" s="86">
        <f t="shared" si="8"/>
        <v>160.68</v>
      </c>
    </row>
    <row r="99" spans="1:9" s="25" customFormat="1">
      <c r="A99" s="127" t="s">
        <v>288</v>
      </c>
      <c r="B99" s="99">
        <v>95547</v>
      </c>
      <c r="C99" s="119" t="s">
        <v>2</v>
      </c>
      <c r="D99" s="128" t="s">
        <v>186</v>
      </c>
      <c r="E99" s="129" t="s">
        <v>49</v>
      </c>
      <c r="F99" s="139">
        <v>4</v>
      </c>
      <c r="G99" s="83">
        <v>53.14</v>
      </c>
      <c r="H99" s="86">
        <f t="shared" si="8"/>
        <v>212.56</v>
      </c>
    </row>
    <row r="100" spans="1:9" s="24" customFormat="1">
      <c r="A100" s="127" t="s">
        <v>289</v>
      </c>
      <c r="B100" s="99" t="s">
        <v>221</v>
      </c>
      <c r="C100" s="119" t="s">
        <v>3</v>
      </c>
      <c r="D100" s="128" t="s">
        <v>220</v>
      </c>
      <c r="E100" s="129" t="s">
        <v>49</v>
      </c>
      <c r="F100" s="139">
        <v>6</v>
      </c>
      <c r="G100" s="83">
        <v>47.09</v>
      </c>
      <c r="H100" s="86">
        <f t="shared" si="8"/>
        <v>282.54000000000002</v>
      </c>
    </row>
    <row r="101" spans="1:9" s="25" customFormat="1">
      <c r="A101" s="132" t="s">
        <v>242</v>
      </c>
      <c r="B101" s="99"/>
      <c r="C101" s="119"/>
      <c r="D101" s="134" t="s">
        <v>243</v>
      </c>
      <c r="E101" s="129"/>
      <c r="F101" s="82"/>
      <c r="G101" s="83"/>
      <c r="H101" s="86"/>
    </row>
    <row r="102" spans="1:9">
      <c r="A102" s="127" t="s">
        <v>244</v>
      </c>
      <c r="B102" s="99">
        <v>72554</v>
      </c>
      <c r="C102" s="119" t="s">
        <v>2</v>
      </c>
      <c r="D102" s="128" t="s">
        <v>245</v>
      </c>
      <c r="E102" s="129" t="s">
        <v>49</v>
      </c>
      <c r="F102" s="139">
        <v>1</v>
      </c>
      <c r="G102" s="83">
        <v>390.56</v>
      </c>
      <c r="H102" s="86">
        <v>385.91</v>
      </c>
      <c r="I102" s="7"/>
    </row>
    <row r="103" spans="1:9" s="7" customFormat="1">
      <c r="A103" s="127" t="s">
        <v>246</v>
      </c>
      <c r="B103" s="99">
        <v>72553</v>
      </c>
      <c r="C103" s="119" t="s">
        <v>2</v>
      </c>
      <c r="D103" s="128" t="s">
        <v>247</v>
      </c>
      <c r="E103" s="129" t="s">
        <v>49</v>
      </c>
      <c r="F103" s="139">
        <v>1</v>
      </c>
      <c r="G103" s="83">
        <v>118.98</v>
      </c>
      <c r="H103" s="86">
        <f t="shared" si="8"/>
        <v>118.98</v>
      </c>
    </row>
    <row r="104" spans="1:9" ht="25.5">
      <c r="A104" s="127" t="s">
        <v>248</v>
      </c>
      <c r="B104" s="99" t="s">
        <v>249</v>
      </c>
      <c r="C104" s="119" t="s">
        <v>2</v>
      </c>
      <c r="D104" s="128" t="s">
        <v>250</v>
      </c>
      <c r="E104" s="129" t="s">
        <v>49</v>
      </c>
      <c r="F104" s="139">
        <v>1</v>
      </c>
      <c r="G104" s="83">
        <v>130.12</v>
      </c>
      <c r="H104" s="86">
        <f t="shared" si="8"/>
        <v>130.12</v>
      </c>
      <c r="I104" s="7"/>
    </row>
    <row r="105" spans="1:9" s="24" customFormat="1" ht="14.45" customHeight="1">
      <c r="A105" s="127"/>
      <c r="B105" s="99"/>
      <c r="C105" s="119"/>
      <c r="D105" s="159" t="s">
        <v>37</v>
      </c>
      <c r="E105" s="137" t="s">
        <v>5</v>
      </c>
      <c r="F105" s="82"/>
      <c r="G105" s="83"/>
      <c r="H105" s="162">
        <f>SUM(H73:H104)</f>
        <v>15717.813</v>
      </c>
      <c r="I105" s="157"/>
    </row>
    <row r="106" spans="1:9" s="7" customFormat="1">
      <c r="A106" s="127"/>
      <c r="B106" s="99"/>
      <c r="C106" s="119"/>
      <c r="D106" s="128"/>
      <c r="E106" s="129"/>
      <c r="F106" s="82"/>
      <c r="G106" s="83"/>
      <c r="H106" s="86"/>
      <c r="I106" s="158"/>
    </row>
    <row r="107" spans="1:9" s="24" customFormat="1">
      <c r="A107" s="117" t="s">
        <v>251</v>
      </c>
      <c r="B107" s="102"/>
      <c r="C107" s="118"/>
      <c r="D107" s="206" t="s">
        <v>252</v>
      </c>
      <c r="E107" s="137"/>
      <c r="F107" s="138"/>
      <c r="G107" s="93"/>
      <c r="H107" s="89"/>
    </row>
    <row r="108" spans="1:9" s="24" customFormat="1" ht="14.45" customHeight="1">
      <c r="A108" s="127" t="s">
        <v>253</v>
      </c>
      <c r="B108" s="99">
        <v>91937</v>
      </c>
      <c r="C108" s="119" t="s">
        <v>2</v>
      </c>
      <c r="D108" s="128" t="s">
        <v>63</v>
      </c>
      <c r="E108" s="129" t="s">
        <v>49</v>
      </c>
      <c r="F108" s="139">
        <v>7</v>
      </c>
      <c r="G108" s="83">
        <v>9.1199999999999992</v>
      </c>
      <c r="H108" s="86">
        <f t="shared" ref="H108:H121" si="11">F108*G108</f>
        <v>63.839999999999996</v>
      </c>
    </row>
    <row r="109" spans="1:9" s="25" customFormat="1">
      <c r="A109" s="127" t="s">
        <v>115</v>
      </c>
      <c r="B109" s="99">
        <v>91940</v>
      </c>
      <c r="C109" s="119" t="s">
        <v>2</v>
      </c>
      <c r="D109" s="128" t="s">
        <v>64</v>
      </c>
      <c r="E109" s="129" t="s">
        <v>49</v>
      </c>
      <c r="F109" s="139">
        <v>20</v>
      </c>
      <c r="G109" s="83">
        <v>12.25</v>
      </c>
      <c r="H109" s="86">
        <f t="shared" si="11"/>
        <v>245</v>
      </c>
    </row>
    <row r="110" spans="1:9" s="24" customFormat="1">
      <c r="A110" s="127" t="s">
        <v>116</v>
      </c>
      <c r="B110" s="99">
        <v>92982</v>
      </c>
      <c r="C110" s="119" t="s">
        <v>2</v>
      </c>
      <c r="D110" s="128" t="s">
        <v>276</v>
      </c>
      <c r="E110" s="129" t="s">
        <v>4</v>
      </c>
      <c r="F110" s="139">
        <v>54</v>
      </c>
      <c r="G110" s="83">
        <v>8.66</v>
      </c>
      <c r="H110" s="86">
        <f t="shared" si="11"/>
        <v>467.64</v>
      </c>
    </row>
    <row r="111" spans="1:9" s="25" customFormat="1">
      <c r="A111" s="127" t="s">
        <v>117</v>
      </c>
      <c r="B111" s="99">
        <v>91924</v>
      </c>
      <c r="C111" s="119" t="s">
        <v>2</v>
      </c>
      <c r="D111" s="128" t="s">
        <v>61</v>
      </c>
      <c r="E111" s="129" t="s">
        <v>4</v>
      </c>
      <c r="F111" s="139">
        <v>162</v>
      </c>
      <c r="G111" s="83">
        <v>1.81</v>
      </c>
      <c r="H111" s="86">
        <f t="shared" si="11"/>
        <v>293.22000000000003</v>
      </c>
      <c r="I111" s="25">
        <f>9*(4+5)*2</f>
        <v>162</v>
      </c>
    </row>
    <row r="112" spans="1:9" s="25" customFormat="1">
      <c r="A112" s="127" t="s">
        <v>254</v>
      </c>
      <c r="B112" s="99">
        <v>91926</v>
      </c>
      <c r="C112" s="119" t="s">
        <v>2</v>
      </c>
      <c r="D112" s="128" t="s">
        <v>60</v>
      </c>
      <c r="E112" s="129" t="s">
        <v>4</v>
      </c>
      <c r="F112" s="139">
        <v>243</v>
      </c>
      <c r="G112" s="83">
        <v>2.54</v>
      </c>
      <c r="H112" s="86">
        <f t="shared" si="11"/>
        <v>617.22</v>
      </c>
      <c r="I112" s="25">
        <f>9*(4+5)*3</f>
        <v>243</v>
      </c>
    </row>
    <row r="113" spans="1:16" s="24" customFormat="1">
      <c r="A113" s="127" t="s">
        <v>118</v>
      </c>
      <c r="B113" s="99">
        <v>91928</v>
      </c>
      <c r="C113" s="119" t="s">
        <v>2</v>
      </c>
      <c r="D113" s="128" t="s">
        <v>59</v>
      </c>
      <c r="E113" s="129" t="s">
        <v>4</v>
      </c>
      <c r="F113" s="139">
        <v>62</v>
      </c>
      <c r="G113" s="83">
        <v>3.99</v>
      </c>
      <c r="H113" s="86">
        <f t="shared" si="11"/>
        <v>247.38000000000002</v>
      </c>
    </row>
    <row r="114" spans="1:16" s="25" customFormat="1" ht="25.5">
      <c r="A114" s="127" t="s">
        <v>255</v>
      </c>
      <c r="B114" s="99" t="s">
        <v>65</v>
      </c>
      <c r="C114" s="119" t="s">
        <v>2</v>
      </c>
      <c r="D114" s="128" t="s">
        <v>277</v>
      </c>
      <c r="E114" s="129" t="s">
        <v>49</v>
      </c>
      <c r="F114" s="139">
        <v>4</v>
      </c>
      <c r="G114" s="83">
        <v>11.41</v>
      </c>
      <c r="H114" s="86">
        <f t="shared" si="11"/>
        <v>45.64</v>
      </c>
    </row>
    <row r="115" spans="1:16" s="25" customFormat="1" ht="25.5">
      <c r="A115" s="127" t="s">
        <v>256</v>
      </c>
      <c r="B115" s="99" t="s">
        <v>66</v>
      </c>
      <c r="C115" s="119" t="s">
        <v>2</v>
      </c>
      <c r="D115" s="128" t="s">
        <v>278</v>
      </c>
      <c r="E115" s="129" t="s">
        <v>49</v>
      </c>
      <c r="F115" s="139">
        <v>2</v>
      </c>
      <c r="G115" s="83">
        <v>49.32</v>
      </c>
      <c r="H115" s="86">
        <f t="shared" si="11"/>
        <v>98.64</v>
      </c>
    </row>
    <row r="116" spans="1:16" s="125" customFormat="1">
      <c r="A116" s="127" t="s">
        <v>257</v>
      </c>
      <c r="B116" s="99">
        <v>91846</v>
      </c>
      <c r="C116" s="119" t="s">
        <v>2</v>
      </c>
      <c r="D116" s="128" t="s">
        <v>62</v>
      </c>
      <c r="E116" s="129" t="s">
        <v>4</v>
      </c>
      <c r="F116" s="139">
        <v>142</v>
      </c>
      <c r="G116" s="83">
        <v>6.6</v>
      </c>
      <c r="H116" s="86">
        <f t="shared" si="11"/>
        <v>937.19999999999993</v>
      </c>
      <c r="I116" s="7"/>
      <c r="J116" s="7"/>
      <c r="K116" s="7"/>
      <c r="L116" s="7"/>
      <c r="M116" s="7"/>
      <c r="N116" s="7"/>
      <c r="O116" s="7"/>
      <c r="P116" s="7"/>
    </row>
    <row r="117" spans="1:16" s="125" customFormat="1">
      <c r="A117" s="127" t="s">
        <v>258</v>
      </c>
      <c r="B117" s="99">
        <v>91953</v>
      </c>
      <c r="C117" s="119" t="s">
        <v>2</v>
      </c>
      <c r="D117" s="128" t="s">
        <v>67</v>
      </c>
      <c r="E117" s="129" t="s">
        <v>259</v>
      </c>
      <c r="F117" s="139">
        <v>8</v>
      </c>
      <c r="G117" s="83">
        <v>21.67</v>
      </c>
      <c r="H117" s="86">
        <f t="shared" si="11"/>
        <v>173.36</v>
      </c>
      <c r="I117" s="7"/>
      <c r="J117" s="7"/>
      <c r="K117" s="7"/>
      <c r="L117" s="7"/>
      <c r="M117" s="7"/>
      <c r="N117" s="7"/>
      <c r="O117" s="7"/>
      <c r="P117" s="7"/>
    </row>
    <row r="118" spans="1:16" s="126" customFormat="1" ht="25.5">
      <c r="A118" s="127" t="s">
        <v>119</v>
      </c>
      <c r="B118" s="99">
        <v>97592</v>
      </c>
      <c r="C118" s="119" t="s">
        <v>2</v>
      </c>
      <c r="D118" s="128" t="s">
        <v>69</v>
      </c>
      <c r="E118" s="129" t="s">
        <v>49</v>
      </c>
      <c r="F118" s="139">
        <v>9</v>
      </c>
      <c r="G118" s="83">
        <v>99.59</v>
      </c>
      <c r="H118" s="86">
        <f t="shared" si="11"/>
        <v>896.31000000000006</v>
      </c>
      <c r="I118" s="23"/>
      <c r="J118" s="23"/>
      <c r="K118" s="23"/>
      <c r="L118" s="23"/>
      <c r="M118" s="23"/>
      <c r="N118" s="23"/>
      <c r="O118" s="23"/>
      <c r="P118" s="23"/>
    </row>
    <row r="119" spans="1:16" s="125" customFormat="1" ht="25.5">
      <c r="A119" s="127" t="s">
        <v>120</v>
      </c>
      <c r="B119" s="99">
        <v>83463</v>
      </c>
      <c r="C119" s="119" t="s">
        <v>2</v>
      </c>
      <c r="D119" s="128" t="s">
        <v>70</v>
      </c>
      <c r="E119" s="129" t="s">
        <v>49</v>
      </c>
      <c r="F119" s="139">
        <v>1</v>
      </c>
      <c r="G119" s="83">
        <v>324.27</v>
      </c>
      <c r="H119" s="86">
        <f t="shared" si="11"/>
        <v>324.27</v>
      </c>
      <c r="I119" s="7"/>
      <c r="J119" s="7"/>
      <c r="K119" s="7"/>
      <c r="L119" s="7"/>
      <c r="M119" s="7"/>
      <c r="N119" s="7"/>
      <c r="O119" s="7"/>
      <c r="P119" s="7"/>
    </row>
    <row r="120" spans="1:16" ht="25.5">
      <c r="A120" s="127" t="s">
        <v>121</v>
      </c>
      <c r="B120" s="99">
        <v>91996</v>
      </c>
      <c r="C120" s="119" t="s">
        <v>2</v>
      </c>
      <c r="D120" s="128" t="s">
        <v>68</v>
      </c>
      <c r="E120" s="129" t="s">
        <v>259</v>
      </c>
      <c r="F120" s="139">
        <v>12</v>
      </c>
      <c r="G120" s="83">
        <v>25.88</v>
      </c>
      <c r="H120" s="86">
        <f t="shared" si="11"/>
        <v>310.56</v>
      </c>
      <c r="I120" s="7"/>
    </row>
    <row r="121" spans="1:16">
      <c r="A121" s="127" t="s">
        <v>260</v>
      </c>
      <c r="B121" s="99" t="s">
        <v>279</v>
      </c>
      <c r="C121" s="119" t="s">
        <v>3</v>
      </c>
      <c r="D121" s="128" t="s">
        <v>280</v>
      </c>
      <c r="E121" s="129" t="s">
        <v>49</v>
      </c>
      <c r="F121" s="139">
        <v>2</v>
      </c>
      <c r="G121" s="83">
        <v>27.55</v>
      </c>
      <c r="H121" s="86">
        <f t="shared" si="11"/>
        <v>55.1</v>
      </c>
      <c r="I121" s="7"/>
    </row>
    <row r="122" spans="1:16" s="7" customFormat="1">
      <c r="A122" s="127"/>
      <c r="B122" s="99"/>
      <c r="C122" s="119"/>
      <c r="D122" s="159" t="s">
        <v>37</v>
      </c>
      <c r="E122" s="137" t="s">
        <v>251</v>
      </c>
      <c r="F122" s="82"/>
      <c r="G122" s="83"/>
      <c r="H122" s="162">
        <f>SUM(H108:H121)</f>
        <v>4775.380000000001</v>
      </c>
    </row>
    <row r="123" spans="1:16">
      <c r="A123" s="127"/>
      <c r="B123" s="99"/>
      <c r="C123" s="119"/>
      <c r="D123" s="128"/>
      <c r="E123" s="129"/>
      <c r="F123" s="82"/>
      <c r="G123" s="83"/>
      <c r="H123" s="86"/>
      <c r="I123" s="7"/>
    </row>
    <row r="124" spans="1:16" s="22" customFormat="1">
      <c r="A124" s="117" t="s">
        <v>261</v>
      </c>
      <c r="B124" s="102"/>
      <c r="C124" s="118"/>
      <c r="D124" s="206" t="s">
        <v>262</v>
      </c>
      <c r="E124" s="137"/>
      <c r="F124" s="138"/>
      <c r="G124" s="93"/>
      <c r="H124" s="89"/>
    </row>
    <row r="125" spans="1:16" ht="25.5">
      <c r="A125" s="127" t="s">
        <v>263</v>
      </c>
      <c r="B125" s="99">
        <v>87881</v>
      </c>
      <c r="C125" s="119" t="s">
        <v>2</v>
      </c>
      <c r="D125" s="128" t="s">
        <v>71</v>
      </c>
      <c r="E125" s="129" t="s">
        <v>91</v>
      </c>
      <c r="F125" s="82">
        <v>61.552500000000002</v>
      </c>
      <c r="G125" s="83">
        <v>4.0999999999999996</v>
      </c>
      <c r="H125" s="86">
        <f>F125*G125</f>
        <v>252.36524999999997</v>
      </c>
      <c r="I125" s="7"/>
    </row>
    <row r="126" spans="1:16" s="125" customFormat="1" ht="25.5">
      <c r="A126" s="127" t="s">
        <v>264</v>
      </c>
      <c r="B126" s="99">
        <v>87412</v>
      </c>
      <c r="C126" s="119" t="s">
        <v>2</v>
      </c>
      <c r="D126" s="128" t="s">
        <v>87</v>
      </c>
      <c r="E126" s="129" t="s">
        <v>91</v>
      </c>
      <c r="F126" s="82">
        <v>61.552500000000002</v>
      </c>
      <c r="G126" s="83">
        <v>18.86</v>
      </c>
      <c r="H126" s="86">
        <f>F126*G126</f>
        <v>1160.88015</v>
      </c>
      <c r="I126" s="7"/>
      <c r="J126" s="7"/>
      <c r="K126" s="7"/>
      <c r="L126" s="7"/>
      <c r="M126" s="7"/>
      <c r="N126" s="7"/>
      <c r="O126" s="7"/>
      <c r="P126" s="7"/>
    </row>
    <row r="127" spans="1:16" s="125" customFormat="1">
      <c r="A127" s="127"/>
      <c r="B127" s="99"/>
      <c r="C127" s="119"/>
      <c r="D127" s="159" t="s">
        <v>37</v>
      </c>
      <c r="E127" s="137" t="s">
        <v>261</v>
      </c>
      <c r="F127" s="82"/>
      <c r="G127" s="83"/>
      <c r="H127" s="162">
        <f>SUM(H125:H126)</f>
        <v>1413.2454</v>
      </c>
      <c r="I127" s="7"/>
      <c r="J127" s="7"/>
      <c r="K127" s="7"/>
      <c r="L127" s="7"/>
      <c r="M127" s="7"/>
      <c r="N127" s="7"/>
      <c r="O127" s="7"/>
      <c r="P127" s="7"/>
    </row>
    <row r="128" spans="1:16" s="125" customFormat="1">
      <c r="A128" s="127"/>
      <c r="B128" s="99"/>
      <c r="C128" s="119"/>
      <c r="D128" s="128"/>
      <c r="E128" s="129"/>
      <c r="F128" s="82"/>
      <c r="G128" s="83"/>
      <c r="H128" s="86"/>
      <c r="I128" s="7"/>
      <c r="J128" s="7"/>
      <c r="K128" s="7"/>
      <c r="L128" s="7"/>
      <c r="M128" s="7"/>
      <c r="N128" s="7"/>
      <c r="O128" s="7"/>
      <c r="P128" s="7"/>
    </row>
    <row r="129" spans="1:16" s="22" customFormat="1">
      <c r="A129" s="117" t="s">
        <v>265</v>
      </c>
      <c r="B129" s="102"/>
      <c r="C129" s="118"/>
      <c r="D129" s="206" t="s">
        <v>39</v>
      </c>
      <c r="E129" s="137"/>
      <c r="F129" s="138"/>
      <c r="G129" s="93"/>
      <c r="H129" s="89"/>
    </row>
    <row r="130" spans="1:16" ht="25.5">
      <c r="A130" s="127" t="s">
        <v>266</v>
      </c>
      <c r="B130" s="99">
        <v>87878</v>
      </c>
      <c r="C130" s="119" t="s">
        <v>2</v>
      </c>
      <c r="D130" s="128" t="s">
        <v>267</v>
      </c>
      <c r="E130" s="129" t="s">
        <v>91</v>
      </c>
      <c r="F130" s="82">
        <v>298.59999999999997</v>
      </c>
      <c r="G130" s="83">
        <v>3.43</v>
      </c>
      <c r="H130" s="86">
        <f>F130*G130</f>
        <v>1024.1979999999999</v>
      </c>
      <c r="I130" s="7"/>
    </row>
    <row r="131" spans="1:16" s="125" customFormat="1" ht="38.25">
      <c r="A131" s="127" t="s">
        <v>268</v>
      </c>
      <c r="B131" s="99">
        <v>87530</v>
      </c>
      <c r="C131" s="119" t="s">
        <v>2</v>
      </c>
      <c r="D131" s="128" t="s">
        <v>72</v>
      </c>
      <c r="E131" s="129" t="s">
        <v>91</v>
      </c>
      <c r="F131" s="82">
        <v>298.59999999999997</v>
      </c>
      <c r="G131" s="83">
        <v>29.75</v>
      </c>
      <c r="H131" s="86">
        <f>F131*G131</f>
        <v>8883.3499999999985</v>
      </c>
      <c r="I131" s="7"/>
      <c r="J131" s="7"/>
      <c r="K131" s="7"/>
      <c r="L131" s="7"/>
      <c r="M131" s="7"/>
      <c r="N131" s="7"/>
      <c r="O131" s="7"/>
      <c r="P131" s="7"/>
    </row>
    <row r="132" spans="1:16" ht="38.25">
      <c r="A132" s="127" t="s">
        <v>122</v>
      </c>
      <c r="B132" s="99">
        <v>87265</v>
      </c>
      <c r="C132" s="119" t="s">
        <v>2</v>
      </c>
      <c r="D132" s="128" t="s">
        <v>73</v>
      </c>
      <c r="E132" s="129" t="s">
        <v>91</v>
      </c>
      <c r="F132" s="82">
        <v>125.94399999999999</v>
      </c>
      <c r="G132" s="83">
        <v>45.43</v>
      </c>
      <c r="H132" s="86">
        <f>F132*G132</f>
        <v>5721.6359199999997</v>
      </c>
      <c r="I132" s="7"/>
    </row>
    <row r="133" spans="1:16" s="125" customFormat="1">
      <c r="A133" s="127"/>
      <c r="B133" s="99"/>
      <c r="C133" s="119"/>
      <c r="D133" s="159" t="s">
        <v>37</v>
      </c>
      <c r="E133" s="137" t="s">
        <v>265</v>
      </c>
      <c r="F133" s="82"/>
      <c r="G133" s="83"/>
      <c r="H133" s="162">
        <f>SUM(H130:H132)</f>
        <v>15629.183919999999</v>
      </c>
      <c r="I133" s="7"/>
      <c r="J133" s="7"/>
      <c r="K133" s="7"/>
      <c r="L133" s="7"/>
      <c r="M133" s="7"/>
      <c r="N133" s="7"/>
      <c r="O133" s="7"/>
      <c r="P133" s="7"/>
    </row>
    <row r="134" spans="1:16" s="7" customFormat="1">
      <c r="A134" s="127"/>
      <c r="B134" s="99"/>
      <c r="C134" s="119"/>
      <c r="D134" s="128"/>
      <c r="E134" s="129"/>
      <c r="F134" s="82"/>
      <c r="G134" s="83"/>
      <c r="H134" s="86"/>
    </row>
    <row r="135" spans="1:16" s="22" customFormat="1">
      <c r="A135" s="117" t="s">
        <v>123</v>
      </c>
      <c r="B135" s="102"/>
      <c r="C135" s="118"/>
      <c r="D135" s="206" t="s">
        <v>269</v>
      </c>
      <c r="E135" s="137"/>
      <c r="F135" s="138"/>
      <c r="G135" s="93"/>
      <c r="H135" s="89"/>
    </row>
    <row r="136" spans="1:16" s="7" customFormat="1" ht="25.5">
      <c r="A136" s="127" t="s">
        <v>125</v>
      </c>
      <c r="B136" s="99">
        <v>87692</v>
      </c>
      <c r="C136" s="119" t="s">
        <v>2</v>
      </c>
      <c r="D136" s="128" t="s">
        <v>74</v>
      </c>
      <c r="E136" s="129" t="s">
        <v>91</v>
      </c>
      <c r="F136" s="82">
        <v>78.172499999999999</v>
      </c>
      <c r="G136" s="83">
        <v>38.340000000000003</v>
      </c>
      <c r="H136" s="86">
        <f t="shared" ref="H136:H140" si="12">F136*G136</f>
        <v>2997.1336500000002</v>
      </c>
    </row>
    <row r="137" spans="1:16" s="125" customFormat="1" ht="25.5">
      <c r="A137" s="127" t="s">
        <v>126</v>
      </c>
      <c r="B137" s="99">
        <v>87250</v>
      </c>
      <c r="C137" s="119" t="s">
        <v>2</v>
      </c>
      <c r="D137" s="128" t="s">
        <v>77</v>
      </c>
      <c r="E137" s="129" t="s">
        <v>91</v>
      </c>
      <c r="F137" s="82">
        <v>78.172499999999999</v>
      </c>
      <c r="G137" s="83">
        <v>43.33</v>
      </c>
      <c r="H137" s="86">
        <f t="shared" si="12"/>
        <v>3387.2144249999997</v>
      </c>
      <c r="I137" s="7"/>
      <c r="J137" s="7"/>
      <c r="K137" s="7"/>
      <c r="L137" s="7"/>
      <c r="M137" s="7"/>
      <c r="N137" s="7"/>
      <c r="O137" s="7"/>
      <c r="P137" s="7"/>
    </row>
    <row r="138" spans="1:16" s="125" customFormat="1">
      <c r="A138" s="127" t="s">
        <v>124</v>
      </c>
      <c r="B138" s="99">
        <v>88649</v>
      </c>
      <c r="C138" s="119" t="s">
        <v>2</v>
      </c>
      <c r="D138" s="128" t="s">
        <v>76</v>
      </c>
      <c r="E138" s="129" t="s">
        <v>4</v>
      </c>
      <c r="F138" s="82">
        <v>37</v>
      </c>
      <c r="G138" s="83">
        <v>6.25</v>
      </c>
      <c r="H138" s="86">
        <f t="shared" si="12"/>
        <v>231.25</v>
      </c>
      <c r="I138" s="7"/>
      <c r="J138" s="7"/>
      <c r="K138" s="7"/>
      <c r="L138" s="7"/>
      <c r="M138" s="7"/>
      <c r="N138" s="7"/>
      <c r="O138" s="7"/>
      <c r="P138" s="7"/>
    </row>
    <row r="139" spans="1:16" s="125" customFormat="1" ht="25.5">
      <c r="A139" s="127" t="s">
        <v>127</v>
      </c>
      <c r="B139" s="99">
        <v>98695</v>
      </c>
      <c r="C139" s="119" t="s">
        <v>2</v>
      </c>
      <c r="D139" s="128" t="s">
        <v>270</v>
      </c>
      <c r="E139" s="129" t="s">
        <v>4</v>
      </c>
      <c r="F139" s="82">
        <v>4.8</v>
      </c>
      <c r="G139" s="83">
        <v>65.61</v>
      </c>
      <c r="H139" s="86">
        <f t="shared" si="12"/>
        <v>314.928</v>
      </c>
      <c r="I139" s="7"/>
      <c r="J139" s="7"/>
      <c r="K139" s="7"/>
      <c r="L139" s="7"/>
      <c r="M139" s="7"/>
      <c r="N139" s="7"/>
      <c r="O139" s="7"/>
      <c r="P139" s="7"/>
    </row>
    <row r="140" spans="1:16" s="125" customFormat="1" ht="31.15" customHeight="1">
      <c r="A140" s="127" t="s">
        <v>128</v>
      </c>
      <c r="B140" s="99">
        <v>94990</v>
      </c>
      <c r="C140" s="119" t="s">
        <v>2</v>
      </c>
      <c r="D140" s="128" t="s">
        <v>75</v>
      </c>
      <c r="E140" s="129" t="s">
        <v>148</v>
      </c>
      <c r="F140" s="82">
        <v>3.8230000000000004</v>
      </c>
      <c r="G140" s="83">
        <v>523.38</v>
      </c>
      <c r="H140" s="86">
        <f t="shared" si="12"/>
        <v>2000.8817400000003</v>
      </c>
      <c r="I140" s="7"/>
      <c r="J140" s="7"/>
      <c r="K140" s="7"/>
      <c r="L140" s="7"/>
      <c r="M140" s="7"/>
      <c r="N140" s="7"/>
      <c r="O140" s="7"/>
      <c r="P140" s="7"/>
    </row>
    <row r="141" spans="1:16" s="125" customFormat="1">
      <c r="A141" s="127"/>
      <c r="B141" s="99"/>
      <c r="C141" s="119"/>
      <c r="D141" s="159" t="s">
        <v>37</v>
      </c>
      <c r="E141" s="137" t="s">
        <v>123</v>
      </c>
      <c r="F141" s="82"/>
      <c r="G141" s="83"/>
      <c r="H141" s="162">
        <f>SUM(H136:H140)</f>
        <v>8931.4078150000005</v>
      </c>
      <c r="I141" s="7"/>
      <c r="J141" s="7"/>
      <c r="K141" s="7"/>
      <c r="L141" s="7"/>
      <c r="M141" s="7"/>
      <c r="N141" s="7"/>
      <c r="O141" s="7"/>
      <c r="P141" s="7"/>
    </row>
    <row r="142" spans="1:16" s="7" customFormat="1">
      <c r="A142" s="127"/>
      <c r="B142" s="99"/>
      <c r="C142" s="119"/>
      <c r="D142" s="128"/>
      <c r="E142" s="129"/>
      <c r="F142" s="82"/>
      <c r="G142" s="83"/>
      <c r="H142" s="86"/>
    </row>
    <row r="143" spans="1:16" s="26" customFormat="1">
      <c r="A143" s="117" t="s">
        <v>131</v>
      </c>
      <c r="B143" s="102"/>
      <c r="C143" s="118"/>
      <c r="D143" s="206" t="s">
        <v>271</v>
      </c>
      <c r="E143" s="137"/>
      <c r="F143" s="138"/>
      <c r="G143" s="93"/>
      <c r="H143" s="89"/>
      <c r="I143" s="22"/>
      <c r="J143" s="22"/>
      <c r="K143" s="22"/>
      <c r="L143" s="22"/>
      <c r="M143" s="22"/>
      <c r="N143" s="22"/>
      <c r="O143" s="22"/>
      <c r="P143" s="22"/>
    </row>
    <row r="144" spans="1:16" s="7" customFormat="1">
      <c r="A144" s="127" t="s">
        <v>132</v>
      </c>
      <c r="B144" s="99">
        <v>72122</v>
      </c>
      <c r="C144" s="119" t="s">
        <v>2</v>
      </c>
      <c r="D144" s="128" t="s">
        <v>88</v>
      </c>
      <c r="E144" s="129" t="s">
        <v>91</v>
      </c>
      <c r="F144" s="82">
        <v>5.32</v>
      </c>
      <c r="G144" s="83">
        <v>116.91</v>
      </c>
      <c r="H144" s="86">
        <f>F144*G144</f>
        <v>621.96119999999996</v>
      </c>
    </row>
    <row r="145" spans="1:16" s="125" customFormat="1">
      <c r="A145" s="127"/>
      <c r="B145" s="99"/>
      <c r="C145" s="119"/>
      <c r="D145" s="159" t="s">
        <v>37</v>
      </c>
      <c r="E145" s="137" t="s">
        <v>131</v>
      </c>
      <c r="F145" s="82"/>
      <c r="G145" s="83"/>
      <c r="H145" s="162">
        <f>SUM(H144:H144)</f>
        <v>621.96119999999996</v>
      </c>
      <c r="I145" s="7"/>
      <c r="J145" s="7"/>
      <c r="K145" s="7"/>
      <c r="L145" s="7"/>
      <c r="M145" s="7"/>
      <c r="N145" s="7"/>
      <c r="O145" s="7"/>
      <c r="P145" s="7"/>
    </row>
    <row r="146" spans="1:16" s="125" customFormat="1">
      <c r="A146" s="127"/>
      <c r="B146" s="99"/>
      <c r="C146" s="119"/>
      <c r="D146" s="128"/>
      <c r="E146" s="129"/>
      <c r="F146" s="82"/>
      <c r="G146" s="83"/>
      <c r="H146" s="86"/>
      <c r="I146" s="7"/>
      <c r="J146" s="7"/>
      <c r="K146" s="7"/>
      <c r="L146" s="7"/>
      <c r="M146" s="7"/>
      <c r="N146" s="7"/>
      <c r="O146" s="7"/>
      <c r="P146" s="7"/>
    </row>
    <row r="147" spans="1:16" s="22" customFormat="1">
      <c r="A147" s="117" t="s">
        <v>130</v>
      </c>
      <c r="B147" s="102"/>
      <c r="C147" s="118"/>
      <c r="D147" s="206" t="s">
        <v>272</v>
      </c>
      <c r="E147" s="137"/>
      <c r="F147" s="138"/>
      <c r="G147" s="93"/>
      <c r="H147" s="89"/>
    </row>
    <row r="148" spans="1:16" s="7" customFormat="1">
      <c r="A148" s="127" t="s">
        <v>129</v>
      </c>
      <c r="B148" s="99">
        <v>88489</v>
      </c>
      <c r="C148" s="119" t="s">
        <v>2</v>
      </c>
      <c r="D148" s="128" t="s">
        <v>273</v>
      </c>
      <c r="E148" s="129" t="s">
        <v>91</v>
      </c>
      <c r="F148" s="82">
        <v>363.35249999999996</v>
      </c>
      <c r="G148" s="83">
        <v>11.68</v>
      </c>
      <c r="H148" s="86">
        <f>F148*G148</f>
        <v>4243.9571999999998</v>
      </c>
    </row>
    <row r="149" spans="1:16" s="7" customFormat="1">
      <c r="A149" s="127" t="s">
        <v>133</v>
      </c>
      <c r="B149" s="99">
        <v>84659</v>
      </c>
      <c r="C149" s="119" t="s">
        <v>2</v>
      </c>
      <c r="D149" s="128" t="s">
        <v>281</v>
      </c>
      <c r="E149" s="129" t="s">
        <v>91</v>
      </c>
      <c r="F149" s="82">
        <v>23.52</v>
      </c>
      <c r="G149" s="83">
        <v>16.510000000000002</v>
      </c>
      <c r="H149" s="86">
        <f>F149*G149</f>
        <v>388.3152</v>
      </c>
    </row>
    <row r="150" spans="1:16" s="7" customFormat="1" ht="25.5">
      <c r="A150" s="127" t="s">
        <v>134</v>
      </c>
      <c r="B150" s="99" t="s">
        <v>78</v>
      </c>
      <c r="C150" s="119" t="s">
        <v>2</v>
      </c>
      <c r="D150" s="128" t="s">
        <v>274</v>
      </c>
      <c r="E150" s="129" t="s">
        <v>91</v>
      </c>
      <c r="F150" s="82">
        <v>32.94</v>
      </c>
      <c r="G150" s="83">
        <v>27.45</v>
      </c>
      <c r="H150" s="86">
        <f>F150*G150</f>
        <v>904.20299999999986</v>
      </c>
    </row>
    <row r="151" spans="1:16">
      <c r="A151" s="127"/>
      <c r="B151" s="99"/>
      <c r="C151" s="119"/>
      <c r="D151" s="159" t="s">
        <v>37</v>
      </c>
      <c r="E151" s="137" t="s">
        <v>130</v>
      </c>
      <c r="F151" s="82"/>
      <c r="G151" s="83"/>
      <c r="H151" s="162">
        <f>SUM(H148:H150)</f>
        <v>5536.4753999999994</v>
      </c>
      <c r="I151" s="7"/>
    </row>
    <row r="152" spans="1:16" s="126" customFormat="1">
      <c r="A152" s="127"/>
      <c r="B152" s="99"/>
      <c r="C152" s="119"/>
      <c r="D152" s="128"/>
      <c r="E152" s="129"/>
      <c r="F152" s="82"/>
      <c r="G152" s="83"/>
      <c r="H152" s="86"/>
      <c r="I152" s="23"/>
      <c r="J152" s="23"/>
      <c r="K152" s="23"/>
      <c r="L152" s="23"/>
      <c r="M152" s="23"/>
      <c r="N152" s="23"/>
      <c r="O152" s="23"/>
      <c r="P152" s="23"/>
    </row>
    <row r="153" spans="1:16">
      <c r="A153" s="117" t="s">
        <v>135</v>
      </c>
      <c r="B153" s="102"/>
      <c r="C153" s="118"/>
      <c r="D153" s="206" t="s">
        <v>275</v>
      </c>
      <c r="E153" s="129"/>
      <c r="F153" s="82"/>
      <c r="G153" s="83"/>
      <c r="H153" s="86"/>
      <c r="I153" s="7"/>
    </row>
    <row r="154" spans="1:16">
      <c r="A154" s="127" t="s">
        <v>290</v>
      </c>
      <c r="B154" s="99">
        <v>99802</v>
      </c>
      <c r="C154" s="119" t="s">
        <v>2</v>
      </c>
      <c r="D154" s="128" t="s">
        <v>92</v>
      </c>
      <c r="E154" s="129" t="s">
        <v>91</v>
      </c>
      <c r="F154" s="82">
        <v>154.63249999999999</v>
      </c>
      <c r="G154" s="83">
        <v>0.44</v>
      </c>
      <c r="H154" s="86">
        <f>F154*G154</f>
        <v>68.038299999999992</v>
      </c>
      <c r="I154" s="7"/>
    </row>
    <row r="155" spans="1:16">
      <c r="A155" s="127" t="s">
        <v>136</v>
      </c>
      <c r="B155" s="99">
        <v>99806</v>
      </c>
      <c r="C155" s="119" t="s">
        <v>2</v>
      </c>
      <c r="D155" s="128" t="s">
        <v>93</v>
      </c>
      <c r="E155" s="129" t="s">
        <v>91</v>
      </c>
      <c r="F155" s="82">
        <v>125.94399999999999</v>
      </c>
      <c r="G155" s="83">
        <v>0.71</v>
      </c>
      <c r="H155" s="86">
        <f>F155*G155</f>
        <v>89.420239999999993</v>
      </c>
      <c r="I155" s="7"/>
    </row>
    <row r="156" spans="1:16">
      <c r="A156" s="127"/>
      <c r="B156" s="99"/>
      <c r="C156" s="119"/>
      <c r="D156" s="159" t="s">
        <v>37</v>
      </c>
      <c r="E156" s="137" t="s">
        <v>135</v>
      </c>
      <c r="F156" s="82"/>
      <c r="G156" s="83"/>
      <c r="H156" s="162">
        <f>SUM(H154:H155)</f>
        <v>157.45853999999997</v>
      </c>
      <c r="I156" s="7"/>
    </row>
    <row r="157" spans="1:16">
      <c r="A157" s="85"/>
      <c r="B157" s="101"/>
      <c r="C157" s="90"/>
      <c r="D157" s="91"/>
      <c r="E157" s="92"/>
      <c r="F157" s="115"/>
      <c r="G157" s="116"/>
      <c r="H157" s="86"/>
      <c r="I157" s="7"/>
    </row>
    <row r="158" spans="1:16" s="9" customFormat="1">
      <c r="A158" s="189"/>
      <c r="B158" s="190"/>
      <c r="C158" s="189"/>
      <c r="D158" s="191" t="s">
        <v>15</v>
      </c>
      <c r="E158" s="192"/>
      <c r="F158" s="193"/>
      <c r="G158" s="193"/>
      <c r="H158" s="194">
        <f>SUM(H12:H157)/2</f>
        <v>108897.69396500006</v>
      </c>
      <c r="I158" s="22"/>
      <c r="J158" s="22"/>
      <c r="K158" s="22"/>
      <c r="L158" s="22"/>
      <c r="M158" s="22"/>
      <c r="N158" s="22"/>
      <c r="O158" s="22"/>
      <c r="P158" s="22"/>
    </row>
    <row r="159" spans="1:16">
      <c r="A159" s="195"/>
      <c r="B159" s="190"/>
      <c r="C159" s="195"/>
      <c r="D159" s="191" t="s">
        <v>16</v>
      </c>
      <c r="E159" s="196">
        <f>G178</f>
        <v>0.25730367563308953</v>
      </c>
      <c r="F159" s="197"/>
      <c r="G159" s="198"/>
      <c r="H159" s="194">
        <f>H158*(1+E159)</f>
        <v>136917.47089016187</v>
      </c>
      <c r="I159" s="9"/>
      <c r="J159" s="8"/>
      <c r="K159" s="8"/>
      <c r="L159" s="8"/>
      <c r="M159" s="8"/>
      <c r="N159" s="8"/>
      <c r="O159" s="8"/>
      <c r="P159" s="8"/>
    </row>
    <row r="160" spans="1:16">
      <c r="A160" s="27"/>
      <c r="B160" s="106"/>
      <c r="C160" s="27"/>
      <c r="D160" s="28"/>
      <c r="E160" s="14"/>
      <c r="F160" s="80"/>
      <c r="G160" s="29"/>
      <c r="H160" s="30"/>
    </row>
    <row r="161" spans="1:16" ht="25.5">
      <c r="A161" s="31"/>
      <c r="B161" s="107"/>
      <c r="C161" s="199" t="s">
        <v>17</v>
      </c>
      <c r="D161" s="200" t="s">
        <v>0</v>
      </c>
      <c r="E161" s="200" t="s">
        <v>18</v>
      </c>
      <c r="F161" s="32"/>
      <c r="G161" s="15"/>
    </row>
    <row r="162" spans="1:16">
      <c r="A162" s="31"/>
      <c r="B162" s="107"/>
      <c r="C162" s="94" t="s">
        <v>2</v>
      </c>
      <c r="D162" s="95" t="s">
        <v>19</v>
      </c>
      <c r="E162" s="96">
        <v>43647</v>
      </c>
    </row>
    <row r="163" spans="1:16">
      <c r="A163" s="31"/>
      <c r="B163" s="107"/>
      <c r="C163" s="94" t="s">
        <v>6</v>
      </c>
      <c r="D163" s="95" t="s">
        <v>20</v>
      </c>
      <c r="E163" s="96">
        <v>43647</v>
      </c>
      <c r="F163" s="36"/>
      <c r="G163" s="216"/>
      <c r="H163" s="216"/>
    </row>
    <row r="164" spans="1:16">
      <c r="A164" s="31"/>
      <c r="B164" s="107"/>
      <c r="C164" s="97" t="s">
        <v>3</v>
      </c>
      <c r="D164" s="98" t="s">
        <v>21</v>
      </c>
      <c r="E164" s="96">
        <v>43647</v>
      </c>
      <c r="F164" s="177"/>
      <c r="G164" s="230" t="s">
        <v>284</v>
      </c>
      <c r="H164" s="230"/>
    </row>
    <row r="165" spans="1:16">
      <c r="C165" s="97" t="s">
        <v>4</v>
      </c>
      <c r="D165" s="98" t="s">
        <v>22</v>
      </c>
      <c r="E165" s="96">
        <v>43647</v>
      </c>
      <c r="F165" s="230" t="s">
        <v>285</v>
      </c>
      <c r="G165" s="230"/>
      <c r="H165" s="230"/>
    </row>
    <row r="166" spans="1:16" s="38" customFormat="1">
      <c r="A166" s="14"/>
      <c r="B166" s="104"/>
      <c r="C166" s="34"/>
      <c r="D166" s="35"/>
      <c r="E166" s="36"/>
      <c r="F166" s="36"/>
      <c r="G166" s="37"/>
      <c r="H166" s="37"/>
      <c r="I166" s="111"/>
    </row>
    <row r="167" spans="1:16">
      <c r="A167" s="33"/>
      <c r="C167" s="226"/>
      <c r="D167" s="226"/>
      <c r="E167" s="151"/>
      <c r="F167" s="152"/>
      <c r="G167" s="153"/>
      <c r="H167" s="154"/>
      <c r="I167" s="112"/>
      <c r="J167" s="8"/>
      <c r="K167" s="8"/>
      <c r="L167" s="8"/>
      <c r="M167" s="8"/>
      <c r="N167" s="8"/>
      <c r="O167" s="8"/>
      <c r="P167" s="8"/>
    </row>
    <row r="168" spans="1:16" ht="15.75">
      <c r="A168" s="33"/>
      <c r="C168" s="218" t="s">
        <v>137</v>
      </c>
      <c r="D168" s="219"/>
      <c r="E168" s="170"/>
      <c r="F168" s="170"/>
      <c r="G168" s="170"/>
      <c r="H168" s="161"/>
      <c r="J168" s="22"/>
      <c r="K168" s="22"/>
      <c r="L168" s="22"/>
      <c r="M168" s="8"/>
      <c r="N168" s="8"/>
      <c r="O168" s="8"/>
      <c r="P168" s="8"/>
    </row>
    <row r="169" spans="1:16">
      <c r="A169" s="33"/>
      <c r="C169" s="171" t="s">
        <v>138</v>
      </c>
      <c r="D169" s="172"/>
      <c r="E169" s="172"/>
      <c r="F169" s="172"/>
      <c r="G169" s="173">
        <v>0.03</v>
      </c>
      <c r="H169" s="165"/>
      <c r="J169" s="22"/>
      <c r="K169" s="22"/>
      <c r="L169" s="22"/>
      <c r="M169" s="8"/>
      <c r="N169" s="8"/>
      <c r="O169" s="8"/>
      <c r="P169" s="8"/>
    </row>
    <row r="170" spans="1:16">
      <c r="A170" s="33"/>
      <c r="C170" s="171" t="s">
        <v>139</v>
      </c>
      <c r="D170" s="172"/>
      <c r="E170" s="172"/>
      <c r="F170" s="172"/>
      <c r="G170" s="173">
        <v>8.0000000000000002E-3</v>
      </c>
      <c r="H170" s="166"/>
      <c r="J170" s="22"/>
      <c r="K170" s="22"/>
      <c r="L170" s="22"/>
      <c r="M170" s="8"/>
      <c r="N170" s="8"/>
      <c r="O170" s="8"/>
      <c r="P170" s="8"/>
    </row>
    <row r="171" spans="1:16">
      <c r="A171" s="33"/>
      <c r="C171" s="224" t="s">
        <v>140</v>
      </c>
      <c r="D171" s="225"/>
      <c r="E171" s="172"/>
      <c r="F171" s="172"/>
      <c r="G171" s="173">
        <v>9.7000000000000003E-3</v>
      </c>
      <c r="H171" s="166"/>
      <c r="J171" s="22"/>
      <c r="K171" s="22"/>
      <c r="L171" s="22"/>
      <c r="M171" s="8"/>
      <c r="N171" s="8"/>
      <c r="O171" s="8"/>
      <c r="P171" s="8"/>
    </row>
    <row r="172" spans="1:16">
      <c r="A172" s="33"/>
      <c r="C172" s="171" t="s">
        <v>141</v>
      </c>
      <c r="D172" s="172"/>
      <c r="E172" s="172"/>
      <c r="F172" s="172"/>
      <c r="G172" s="173">
        <v>5.8999999999999999E-3</v>
      </c>
      <c r="H172" s="167"/>
      <c r="J172" s="22"/>
      <c r="K172" s="22"/>
      <c r="L172" s="22"/>
      <c r="M172" s="8"/>
      <c r="N172" s="8"/>
      <c r="O172" s="8"/>
      <c r="P172" s="8"/>
    </row>
    <row r="173" spans="1:16">
      <c r="A173" s="33"/>
      <c r="C173" s="224" t="s">
        <v>142</v>
      </c>
      <c r="D173" s="225"/>
      <c r="E173" s="172"/>
      <c r="F173" s="172"/>
      <c r="G173" s="173">
        <v>0.06</v>
      </c>
      <c r="H173" s="154"/>
      <c r="J173" s="22"/>
      <c r="K173" s="22"/>
      <c r="L173" s="22"/>
      <c r="M173" s="8"/>
      <c r="N173" s="8"/>
      <c r="O173" s="8"/>
      <c r="P173" s="8"/>
    </row>
    <row r="174" spans="1:16">
      <c r="A174" s="33"/>
      <c r="C174" s="220" t="s">
        <v>143</v>
      </c>
      <c r="D174" s="220"/>
      <c r="E174" s="220"/>
      <c r="F174" s="220"/>
      <c r="G174" s="173">
        <v>3.6499999999999998E-2</v>
      </c>
      <c r="H174" s="155"/>
      <c r="J174" s="22"/>
      <c r="K174" s="22"/>
      <c r="L174" s="22"/>
      <c r="M174" s="8"/>
      <c r="N174" s="8"/>
      <c r="O174" s="8"/>
      <c r="P174" s="8"/>
    </row>
    <row r="175" spans="1:16">
      <c r="A175" s="33"/>
      <c r="C175" s="220" t="s">
        <v>144</v>
      </c>
      <c r="D175" s="220"/>
      <c r="E175" s="220"/>
      <c r="F175" s="220"/>
      <c r="G175" s="173">
        <v>0.03</v>
      </c>
      <c r="H175" s="168"/>
      <c r="J175" s="22"/>
      <c r="K175" s="22"/>
      <c r="L175" s="22"/>
      <c r="M175" s="8"/>
      <c r="N175" s="8"/>
      <c r="O175" s="8"/>
      <c r="P175" s="8"/>
    </row>
    <row r="176" spans="1:16" ht="15">
      <c r="A176" s="33"/>
      <c r="C176" s="221" t="s">
        <v>145</v>
      </c>
      <c r="D176" s="221"/>
      <c r="E176" s="221"/>
      <c r="F176" s="221"/>
      <c r="G176" s="174">
        <v>4.4999999999999998E-2</v>
      </c>
      <c r="H176" s="169"/>
      <c r="J176" s="22"/>
      <c r="K176" s="22"/>
      <c r="L176" s="22"/>
      <c r="M176" s="8"/>
      <c r="N176" s="8"/>
      <c r="O176" s="8"/>
      <c r="P176" s="8"/>
    </row>
    <row r="177" spans="1:17" ht="97.5" customHeight="1">
      <c r="A177" s="33"/>
      <c r="C177" s="222" t="s">
        <v>146</v>
      </c>
      <c r="D177" s="222"/>
      <c r="E177" s="222"/>
      <c r="F177" s="222"/>
      <c r="G177" s="175">
        <v>0.251</v>
      </c>
      <c r="H177" s="156"/>
      <c r="J177" s="22"/>
      <c r="K177" s="22"/>
      <c r="L177" s="22"/>
      <c r="M177" s="8"/>
      <c r="N177" s="8"/>
      <c r="O177" s="8"/>
      <c r="P177" s="8"/>
    </row>
    <row r="178" spans="1:17" ht="16.5" thickBot="1">
      <c r="A178" s="33"/>
      <c r="C178" s="223" t="s">
        <v>147</v>
      </c>
      <c r="D178" s="223"/>
      <c r="E178" s="223"/>
      <c r="F178" s="223"/>
      <c r="G178" s="176">
        <f>((1+G169+G170+G171)*(1+G172)*(1+G173))/(1-G174-G175-G176)-1</f>
        <v>0.25730367563308953</v>
      </c>
      <c r="I178" s="112"/>
      <c r="J178" s="8"/>
      <c r="K178" s="8"/>
      <c r="L178" s="8"/>
      <c r="M178" s="8"/>
      <c r="N178" s="8"/>
      <c r="O178" s="8"/>
      <c r="P178" s="8"/>
    </row>
    <row r="179" spans="1:17" ht="13.5" customHeight="1">
      <c r="A179" s="39"/>
      <c r="C179" s="217" t="s">
        <v>36</v>
      </c>
      <c r="D179" s="217"/>
      <c r="E179" s="217"/>
      <c r="F179" s="40"/>
      <c r="I179" s="9"/>
      <c r="J179" s="8"/>
      <c r="K179" s="8"/>
      <c r="L179" s="8"/>
      <c r="M179" s="8"/>
      <c r="N179" s="8"/>
      <c r="O179" s="8"/>
      <c r="P179" s="8"/>
    </row>
    <row r="180" spans="1:17" ht="13.5" customHeight="1">
      <c r="A180" s="39"/>
      <c r="C180" s="217"/>
      <c r="D180" s="217"/>
      <c r="E180" s="217"/>
      <c r="F180" s="40"/>
      <c r="G180" s="4"/>
      <c r="H180" s="5"/>
      <c r="I180" s="6"/>
      <c r="J180" s="8"/>
      <c r="K180" s="8"/>
      <c r="L180" s="8"/>
      <c r="M180" s="8"/>
      <c r="N180" s="8"/>
      <c r="O180" s="8"/>
      <c r="P180" s="8"/>
    </row>
    <row r="181" spans="1:17" ht="13.5" customHeight="1" thickBot="1">
      <c r="A181" s="39"/>
      <c r="C181" s="217"/>
      <c r="D181" s="217"/>
      <c r="E181" s="217"/>
      <c r="F181" s="40"/>
      <c r="G181" s="36"/>
      <c r="H181" s="216"/>
      <c r="I181" s="216"/>
      <c r="J181" s="8"/>
      <c r="K181" s="8"/>
      <c r="L181" s="8"/>
      <c r="M181" s="8"/>
      <c r="N181" s="8"/>
      <c r="O181" s="8"/>
      <c r="P181" s="8"/>
    </row>
    <row r="182" spans="1:17" ht="13.5" customHeight="1" thickBot="1">
      <c r="A182" s="39"/>
      <c r="C182" s="217"/>
      <c r="D182" s="217"/>
      <c r="E182" s="217"/>
      <c r="F182" s="40"/>
      <c r="G182" s="177"/>
      <c r="H182" s="179" t="s">
        <v>283</v>
      </c>
      <c r="I182" s="165"/>
      <c r="J182" s="165"/>
      <c r="K182" s="8"/>
      <c r="L182" s="8"/>
      <c r="M182" s="8"/>
      <c r="N182" s="8"/>
      <c r="O182" s="8"/>
      <c r="P182" s="8"/>
    </row>
    <row r="183" spans="1:17" ht="13.5" customHeight="1" thickBot="1">
      <c r="A183" s="39"/>
      <c r="C183" s="217"/>
      <c r="D183" s="217"/>
      <c r="E183" s="217"/>
      <c r="F183" s="40"/>
      <c r="G183" s="178"/>
      <c r="H183" s="180" t="s">
        <v>286</v>
      </c>
      <c r="I183" s="166"/>
      <c r="J183" s="166"/>
      <c r="K183" s="8"/>
      <c r="L183" s="8"/>
      <c r="M183" s="8"/>
      <c r="N183" s="8"/>
      <c r="O183" s="8"/>
      <c r="P183" s="8"/>
    </row>
    <row r="184" spans="1:17" ht="13.5" customHeight="1" thickBot="1">
      <c r="A184" s="39"/>
      <c r="C184" s="217"/>
      <c r="D184" s="217"/>
      <c r="E184" s="217"/>
      <c r="F184" s="40"/>
      <c r="H184" s="180" t="s">
        <v>287</v>
      </c>
      <c r="I184" s="166"/>
      <c r="J184" s="166"/>
      <c r="K184" s="8"/>
      <c r="L184" s="8"/>
      <c r="M184" s="8"/>
      <c r="N184" s="8"/>
      <c r="O184" s="8"/>
      <c r="P184" s="8"/>
    </row>
    <row r="185" spans="1:17" s="38" customFormat="1">
      <c r="A185" s="14"/>
      <c r="B185" s="104"/>
      <c r="C185" s="34"/>
      <c r="D185" s="35"/>
      <c r="E185" s="36"/>
      <c r="F185" s="36"/>
      <c r="G185" s="37"/>
      <c r="H185" s="37"/>
      <c r="I185" s="111"/>
    </row>
    <row r="186" spans="1:17" s="1" customFormat="1">
      <c r="B186" s="103"/>
      <c r="D186" s="41"/>
      <c r="F186" s="4"/>
      <c r="G186" s="5"/>
      <c r="H186" s="6"/>
      <c r="I186" s="113"/>
      <c r="J186" s="42"/>
      <c r="K186" s="42"/>
      <c r="L186" s="42"/>
      <c r="M186" s="42"/>
      <c r="N186" s="42"/>
      <c r="O186" s="42"/>
      <c r="P186" s="42"/>
      <c r="Q186" s="39"/>
    </row>
    <row r="187" spans="1:17" s="1" customFormat="1">
      <c r="B187" s="103"/>
      <c r="D187" s="41"/>
      <c r="F187" s="4"/>
      <c r="G187" s="5"/>
      <c r="H187" s="6"/>
      <c r="I187" s="113"/>
      <c r="J187" s="42"/>
      <c r="K187" s="42"/>
      <c r="L187" s="42"/>
      <c r="M187" s="42"/>
      <c r="N187" s="42"/>
      <c r="O187" s="42"/>
      <c r="P187" s="42"/>
      <c r="Q187" s="39"/>
    </row>
    <row r="188" spans="1:17" s="1" customFormat="1">
      <c r="A188" s="43"/>
      <c r="B188" s="103"/>
      <c r="D188" s="41"/>
      <c r="F188" s="4"/>
      <c r="G188" s="5"/>
      <c r="H188" s="6"/>
      <c r="I188" s="113"/>
      <c r="J188" s="42"/>
      <c r="K188" s="42"/>
      <c r="L188" s="42"/>
      <c r="M188" s="42"/>
      <c r="N188" s="42"/>
      <c r="O188" s="42"/>
      <c r="P188" s="42"/>
      <c r="Q188" s="39"/>
    </row>
    <row r="189" spans="1:17" s="1" customFormat="1">
      <c r="A189" s="43"/>
      <c r="B189" s="103"/>
      <c r="D189" s="41"/>
      <c r="F189" s="4"/>
      <c r="G189" s="5"/>
      <c r="H189" s="6"/>
      <c r="I189" s="113"/>
      <c r="J189" s="42"/>
      <c r="K189" s="42"/>
      <c r="L189" s="42"/>
      <c r="M189" s="42"/>
      <c r="N189" s="42"/>
      <c r="O189" s="42"/>
      <c r="P189" s="42"/>
      <c r="Q189" s="39"/>
    </row>
    <row r="190" spans="1:17" s="1" customFormat="1">
      <c r="B190" s="103"/>
      <c r="D190" s="41"/>
      <c r="F190" s="4"/>
      <c r="G190" s="5"/>
      <c r="H190" s="6"/>
      <c r="I190" s="113"/>
      <c r="J190" s="42"/>
      <c r="K190" s="42"/>
      <c r="L190" s="42"/>
      <c r="M190" s="42"/>
      <c r="N190" s="42"/>
      <c r="O190" s="42"/>
      <c r="P190" s="42"/>
      <c r="Q190" s="39"/>
    </row>
    <row r="191" spans="1:17" s="1" customFormat="1">
      <c r="B191" s="103"/>
      <c r="D191" s="41"/>
      <c r="F191" s="4"/>
      <c r="G191" s="5"/>
      <c r="H191" s="6"/>
      <c r="I191" s="113"/>
      <c r="J191" s="42"/>
      <c r="K191" s="42"/>
      <c r="L191" s="42"/>
      <c r="M191" s="42"/>
      <c r="N191" s="42"/>
      <c r="O191" s="42"/>
      <c r="P191" s="42"/>
      <c r="Q191" s="39"/>
    </row>
    <row r="192" spans="1:17" s="1" customFormat="1">
      <c r="B192" s="103"/>
      <c r="D192" s="41"/>
      <c r="F192" s="4"/>
      <c r="G192" s="5"/>
      <c r="H192" s="6"/>
      <c r="I192" s="113"/>
      <c r="J192" s="42"/>
      <c r="K192" s="42"/>
      <c r="L192" s="42"/>
      <c r="M192" s="42"/>
      <c r="N192" s="42"/>
      <c r="O192" s="42"/>
      <c r="P192" s="42"/>
      <c r="Q192" s="39"/>
    </row>
    <row r="193" spans="2:17" s="1" customFormat="1">
      <c r="B193" s="108"/>
      <c r="D193" s="41"/>
      <c r="F193" s="4"/>
      <c r="G193" s="5"/>
      <c r="H193" s="6"/>
      <c r="I193" s="113"/>
      <c r="J193" s="42"/>
      <c r="K193" s="42"/>
      <c r="L193" s="42"/>
      <c r="M193" s="42"/>
      <c r="N193" s="42"/>
      <c r="O193" s="42"/>
      <c r="P193" s="42"/>
      <c r="Q193" s="39"/>
    </row>
    <row r="194" spans="2:17" s="1" customFormat="1">
      <c r="B194" s="103"/>
      <c r="D194" s="41"/>
      <c r="F194" s="4"/>
      <c r="G194" s="5"/>
      <c r="H194" s="6"/>
      <c r="I194" s="113"/>
      <c r="J194" s="42"/>
      <c r="K194" s="42"/>
      <c r="L194" s="42"/>
      <c r="M194" s="42"/>
      <c r="N194" s="42"/>
      <c r="O194" s="42"/>
      <c r="P194" s="42"/>
      <c r="Q194" s="39"/>
    </row>
    <row r="195" spans="2:17" s="1" customFormat="1">
      <c r="B195" s="103"/>
      <c r="D195" s="41"/>
      <c r="F195" s="4"/>
      <c r="G195" s="5"/>
      <c r="H195" s="6"/>
      <c r="I195" s="113"/>
      <c r="J195" s="42"/>
      <c r="K195" s="42"/>
      <c r="L195" s="42"/>
      <c r="M195" s="42"/>
      <c r="N195" s="42"/>
      <c r="O195" s="42"/>
      <c r="P195" s="42"/>
      <c r="Q195" s="39"/>
    </row>
    <row r="196" spans="2:17" s="1" customFormat="1">
      <c r="B196" s="103"/>
      <c r="D196" s="41"/>
      <c r="F196" s="4"/>
      <c r="G196" s="5"/>
      <c r="H196" s="6"/>
      <c r="I196" s="113"/>
      <c r="J196" s="42"/>
      <c r="K196" s="42"/>
      <c r="L196" s="42"/>
      <c r="M196" s="42"/>
      <c r="N196" s="42"/>
      <c r="O196" s="42"/>
      <c r="P196" s="42"/>
      <c r="Q196" s="39"/>
    </row>
    <row r="197" spans="2:17" s="1" customFormat="1">
      <c r="B197" s="103"/>
      <c r="D197" s="41"/>
      <c r="F197" s="4"/>
      <c r="G197" s="5"/>
      <c r="H197" s="6"/>
      <c r="I197" s="113"/>
      <c r="J197" s="42"/>
      <c r="K197" s="42"/>
      <c r="L197" s="42"/>
      <c r="M197" s="42"/>
      <c r="N197" s="42"/>
      <c r="O197" s="42"/>
      <c r="P197" s="42"/>
      <c r="Q197" s="39"/>
    </row>
    <row r="198" spans="2:17" s="1" customFormat="1">
      <c r="B198" s="103"/>
      <c r="D198" s="41"/>
      <c r="F198" s="4"/>
      <c r="G198" s="5"/>
      <c r="H198" s="6"/>
      <c r="I198" s="113"/>
      <c r="J198" s="42"/>
      <c r="K198" s="42"/>
      <c r="L198" s="42"/>
      <c r="M198" s="42"/>
      <c r="N198" s="42"/>
      <c r="O198" s="42"/>
      <c r="P198" s="42"/>
      <c r="Q198" s="39"/>
    </row>
    <row r="199" spans="2:17" s="1" customFormat="1">
      <c r="B199" s="103"/>
      <c r="D199" s="41"/>
      <c r="F199" s="4"/>
      <c r="G199" s="5"/>
      <c r="H199" s="6"/>
      <c r="I199" s="113"/>
      <c r="J199" s="42"/>
      <c r="K199" s="42"/>
      <c r="L199" s="42"/>
      <c r="M199" s="42"/>
      <c r="N199" s="42"/>
      <c r="O199" s="42"/>
      <c r="P199" s="42"/>
      <c r="Q199" s="39"/>
    </row>
    <row r="200" spans="2:17" s="1" customFormat="1">
      <c r="B200" s="103"/>
      <c r="D200" s="41"/>
      <c r="F200" s="4"/>
      <c r="G200" s="5"/>
      <c r="H200" s="6"/>
      <c r="I200" s="113"/>
      <c r="J200" s="42"/>
      <c r="K200" s="42"/>
      <c r="L200" s="42"/>
      <c r="M200" s="42"/>
      <c r="N200" s="42"/>
      <c r="O200" s="42"/>
      <c r="P200" s="42"/>
      <c r="Q200" s="39"/>
    </row>
    <row r="201" spans="2:17" s="1" customFormat="1">
      <c r="B201" s="103"/>
      <c r="D201" s="41"/>
      <c r="F201" s="4"/>
      <c r="G201" s="5"/>
      <c r="H201" s="6"/>
      <c r="I201" s="113"/>
      <c r="J201" s="42"/>
      <c r="K201" s="42"/>
      <c r="L201" s="42"/>
      <c r="M201" s="42"/>
      <c r="N201" s="42"/>
      <c r="O201" s="42"/>
      <c r="P201" s="42"/>
      <c r="Q201" s="39"/>
    </row>
    <row r="202" spans="2:17" s="1" customFormat="1">
      <c r="B202" s="103"/>
      <c r="D202" s="41"/>
      <c r="F202" s="4"/>
      <c r="G202" s="5"/>
      <c r="H202" s="6"/>
      <c r="I202" s="113"/>
      <c r="J202" s="42"/>
      <c r="K202" s="42"/>
      <c r="L202" s="42"/>
      <c r="M202" s="42"/>
      <c r="N202" s="42"/>
      <c r="O202" s="42"/>
      <c r="P202" s="42"/>
      <c r="Q202" s="39"/>
    </row>
    <row r="203" spans="2:17" s="1" customFormat="1">
      <c r="B203" s="103"/>
      <c r="D203" s="41"/>
      <c r="F203" s="4"/>
      <c r="G203" s="5"/>
      <c r="H203" s="6"/>
      <c r="I203" s="113"/>
      <c r="J203" s="42"/>
      <c r="K203" s="42"/>
      <c r="L203" s="42"/>
      <c r="M203" s="42"/>
      <c r="N203" s="42"/>
      <c r="O203" s="42"/>
      <c r="P203" s="42"/>
      <c r="Q203" s="39"/>
    </row>
    <row r="204" spans="2:17" s="1" customFormat="1">
      <c r="B204" s="103"/>
      <c r="D204" s="41"/>
      <c r="F204" s="4"/>
      <c r="G204" s="5"/>
      <c r="H204" s="6"/>
      <c r="I204" s="113"/>
      <c r="J204" s="42"/>
      <c r="K204" s="42"/>
      <c r="L204" s="42"/>
      <c r="M204" s="42"/>
      <c r="N204" s="42"/>
      <c r="O204" s="42"/>
      <c r="P204" s="42"/>
      <c r="Q204" s="39"/>
    </row>
    <row r="205" spans="2:17" s="1" customFormat="1">
      <c r="B205" s="103"/>
      <c r="D205" s="41"/>
      <c r="F205" s="4"/>
      <c r="G205" s="5"/>
      <c r="H205" s="6"/>
      <c r="I205" s="113"/>
      <c r="J205" s="42"/>
      <c r="K205" s="42"/>
      <c r="L205" s="42"/>
      <c r="M205" s="42"/>
      <c r="N205" s="42"/>
      <c r="O205" s="42"/>
      <c r="P205" s="42"/>
      <c r="Q205" s="39"/>
    </row>
    <row r="206" spans="2:17" s="1" customFormat="1">
      <c r="B206" s="103"/>
      <c r="D206" s="41"/>
      <c r="F206" s="4"/>
      <c r="G206" s="5"/>
      <c r="H206" s="6"/>
      <c r="I206" s="113"/>
      <c r="J206" s="42"/>
      <c r="K206" s="42"/>
      <c r="L206" s="42"/>
      <c r="M206" s="42"/>
      <c r="N206" s="42"/>
      <c r="O206" s="42"/>
      <c r="P206" s="42"/>
      <c r="Q206" s="39"/>
    </row>
    <row r="207" spans="2:17" s="1" customFormat="1">
      <c r="B207" s="103"/>
      <c r="D207" s="41"/>
      <c r="F207" s="4"/>
      <c r="G207" s="5"/>
      <c r="H207" s="6"/>
      <c r="I207" s="113"/>
      <c r="J207" s="42"/>
      <c r="K207" s="42"/>
      <c r="L207" s="42"/>
      <c r="M207" s="42"/>
      <c r="N207" s="42"/>
      <c r="O207" s="42"/>
      <c r="P207" s="42"/>
      <c r="Q207" s="39"/>
    </row>
    <row r="208" spans="2:17" s="1" customFormat="1">
      <c r="B208" s="103"/>
      <c r="D208" s="41"/>
      <c r="F208" s="4"/>
      <c r="G208" s="5"/>
      <c r="H208" s="6"/>
      <c r="I208" s="113"/>
      <c r="J208" s="42"/>
      <c r="K208" s="42"/>
      <c r="L208" s="42"/>
      <c r="M208" s="42"/>
      <c r="N208" s="42"/>
      <c r="O208" s="42"/>
      <c r="P208" s="42"/>
      <c r="Q208" s="39"/>
    </row>
    <row r="209" spans="2:17" s="1" customFormat="1">
      <c r="B209" s="103"/>
      <c r="D209" s="41"/>
      <c r="F209" s="4"/>
      <c r="G209" s="5"/>
      <c r="H209" s="6"/>
      <c r="I209" s="113"/>
      <c r="J209" s="42"/>
      <c r="K209" s="42"/>
      <c r="L209" s="42"/>
      <c r="M209" s="42"/>
      <c r="N209" s="42"/>
      <c r="O209" s="42"/>
      <c r="P209" s="42"/>
      <c r="Q209" s="39"/>
    </row>
    <row r="210" spans="2:17" s="1" customFormat="1">
      <c r="B210" s="103"/>
      <c r="D210" s="41"/>
      <c r="F210" s="4"/>
      <c r="G210" s="5"/>
      <c r="H210" s="6"/>
      <c r="I210" s="113"/>
      <c r="J210" s="42"/>
      <c r="K210" s="42"/>
      <c r="L210" s="42"/>
      <c r="M210" s="42"/>
      <c r="N210" s="42"/>
      <c r="O210" s="42"/>
      <c r="P210" s="42"/>
      <c r="Q210" s="39"/>
    </row>
    <row r="211" spans="2:17" s="1" customFormat="1">
      <c r="B211" s="103"/>
      <c r="D211" s="41"/>
      <c r="F211" s="4"/>
      <c r="G211" s="5"/>
      <c r="H211" s="6"/>
      <c r="I211" s="113"/>
      <c r="J211" s="42"/>
      <c r="K211" s="42"/>
      <c r="L211" s="42"/>
      <c r="M211" s="42"/>
      <c r="N211" s="42"/>
      <c r="O211" s="42"/>
      <c r="P211" s="42"/>
      <c r="Q211" s="39"/>
    </row>
    <row r="212" spans="2:17" s="1" customFormat="1">
      <c r="B212" s="103"/>
      <c r="D212" s="41"/>
      <c r="F212" s="4"/>
      <c r="G212" s="5"/>
      <c r="H212" s="6"/>
      <c r="I212" s="113"/>
      <c r="J212" s="42"/>
      <c r="K212" s="42"/>
      <c r="L212" s="42"/>
      <c r="M212" s="42"/>
      <c r="N212" s="42"/>
      <c r="O212" s="42"/>
      <c r="P212" s="42"/>
      <c r="Q212" s="39"/>
    </row>
    <row r="213" spans="2:17" s="1" customFormat="1">
      <c r="B213" s="103"/>
      <c r="D213" s="41"/>
      <c r="F213" s="4"/>
      <c r="G213" s="5"/>
      <c r="H213" s="6"/>
      <c r="I213" s="113"/>
      <c r="J213" s="42"/>
      <c r="K213" s="42"/>
      <c r="L213" s="42"/>
      <c r="M213" s="42"/>
      <c r="N213" s="42"/>
      <c r="O213" s="42"/>
      <c r="P213" s="42"/>
      <c r="Q213" s="39"/>
    </row>
    <row r="214" spans="2:17" s="1" customFormat="1">
      <c r="B214" s="103"/>
      <c r="D214" s="41"/>
      <c r="F214" s="4"/>
      <c r="G214" s="5"/>
      <c r="H214" s="6"/>
      <c r="I214" s="113"/>
      <c r="J214" s="42"/>
      <c r="K214" s="42"/>
      <c r="L214" s="42"/>
      <c r="M214" s="42"/>
      <c r="N214" s="42"/>
      <c r="O214" s="42"/>
      <c r="P214" s="42"/>
      <c r="Q214" s="39"/>
    </row>
    <row r="215" spans="2:17" s="1" customFormat="1">
      <c r="B215" s="103"/>
      <c r="D215" s="41"/>
      <c r="F215" s="4"/>
      <c r="G215" s="5"/>
      <c r="H215" s="6"/>
      <c r="I215" s="113"/>
      <c r="J215" s="42"/>
      <c r="K215" s="42"/>
      <c r="L215" s="42"/>
      <c r="M215" s="42"/>
      <c r="N215" s="42"/>
      <c r="O215" s="42"/>
      <c r="P215" s="42"/>
      <c r="Q215" s="39"/>
    </row>
    <row r="216" spans="2:17" s="1" customFormat="1">
      <c r="B216" s="103"/>
      <c r="D216" s="41"/>
      <c r="F216" s="4"/>
      <c r="G216" s="5"/>
      <c r="H216" s="6"/>
      <c r="I216" s="113"/>
      <c r="J216" s="42"/>
      <c r="K216" s="42"/>
      <c r="L216" s="42"/>
      <c r="M216" s="42"/>
      <c r="N216" s="42"/>
      <c r="O216" s="42"/>
      <c r="P216" s="42"/>
      <c r="Q216" s="39"/>
    </row>
    <row r="217" spans="2:17" s="1" customFormat="1">
      <c r="B217" s="103"/>
      <c r="D217" s="41"/>
      <c r="F217" s="4"/>
      <c r="G217" s="5"/>
      <c r="H217" s="6"/>
      <c r="I217" s="113"/>
      <c r="J217" s="42"/>
      <c r="K217" s="42"/>
      <c r="L217" s="42"/>
      <c r="M217" s="42"/>
      <c r="N217" s="42"/>
      <c r="O217" s="42"/>
      <c r="P217" s="42"/>
      <c r="Q217" s="39"/>
    </row>
    <row r="218" spans="2:17" s="1" customFormat="1">
      <c r="B218" s="103"/>
      <c r="D218" s="41"/>
      <c r="F218" s="4"/>
      <c r="G218" s="5"/>
      <c r="H218" s="6"/>
      <c r="I218" s="113"/>
      <c r="J218" s="42"/>
      <c r="K218" s="42"/>
      <c r="L218" s="42"/>
      <c r="M218" s="42"/>
      <c r="N218" s="42"/>
      <c r="O218" s="42"/>
      <c r="P218" s="42"/>
      <c r="Q218" s="39"/>
    </row>
    <row r="219" spans="2:17" s="1" customFormat="1">
      <c r="B219" s="103"/>
      <c r="D219" s="41"/>
      <c r="F219" s="4"/>
      <c r="G219" s="5"/>
      <c r="H219" s="6"/>
      <c r="I219" s="113"/>
      <c r="J219" s="42"/>
      <c r="K219" s="42"/>
      <c r="L219" s="42"/>
      <c r="M219" s="42"/>
      <c r="N219" s="42"/>
      <c r="O219" s="42"/>
      <c r="P219" s="42"/>
      <c r="Q219" s="39"/>
    </row>
    <row r="220" spans="2:17" s="1" customFormat="1">
      <c r="B220" s="103"/>
      <c r="D220" s="41"/>
      <c r="F220" s="4"/>
      <c r="G220" s="5"/>
      <c r="H220" s="6"/>
      <c r="I220" s="113"/>
      <c r="J220" s="42"/>
      <c r="K220" s="42"/>
      <c r="L220" s="42"/>
      <c r="M220" s="42"/>
      <c r="N220" s="42"/>
      <c r="O220" s="42"/>
      <c r="P220" s="42"/>
      <c r="Q220" s="39"/>
    </row>
    <row r="221" spans="2:17" s="1" customFormat="1">
      <c r="B221" s="103"/>
      <c r="D221" s="41"/>
      <c r="F221" s="4"/>
      <c r="G221" s="5"/>
      <c r="H221" s="6"/>
      <c r="I221" s="113"/>
      <c r="J221" s="42"/>
      <c r="K221" s="42"/>
      <c r="L221" s="42"/>
      <c r="M221" s="42"/>
      <c r="N221" s="42"/>
      <c r="O221" s="42"/>
      <c r="P221" s="42"/>
      <c r="Q221" s="39"/>
    </row>
    <row r="222" spans="2:17" s="1" customFormat="1">
      <c r="B222" s="103"/>
      <c r="D222" s="41"/>
      <c r="F222" s="4"/>
      <c r="G222" s="5"/>
      <c r="H222" s="6"/>
      <c r="I222" s="113"/>
      <c r="J222" s="42"/>
      <c r="K222" s="42"/>
      <c r="L222" s="42"/>
      <c r="M222" s="42"/>
      <c r="N222" s="42"/>
      <c r="O222" s="42"/>
      <c r="P222" s="42"/>
      <c r="Q222" s="39"/>
    </row>
    <row r="223" spans="2:17" s="1" customFormat="1">
      <c r="B223" s="103"/>
      <c r="D223" s="41"/>
      <c r="F223" s="4"/>
      <c r="G223" s="5"/>
      <c r="H223" s="6"/>
      <c r="I223" s="113"/>
      <c r="J223" s="42"/>
      <c r="K223" s="42"/>
      <c r="L223" s="42"/>
      <c r="M223" s="42"/>
      <c r="N223" s="42"/>
      <c r="O223" s="42"/>
      <c r="P223" s="42"/>
      <c r="Q223" s="39"/>
    </row>
    <row r="224" spans="2:17" s="1" customFormat="1">
      <c r="B224" s="103"/>
      <c r="D224" s="41"/>
      <c r="F224" s="4"/>
      <c r="G224" s="5"/>
      <c r="H224" s="6"/>
      <c r="I224" s="113"/>
      <c r="J224" s="42"/>
      <c r="K224" s="42"/>
      <c r="L224" s="42"/>
      <c r="M224" s="42"/>
      <c r="N224" s="42"/>
      <c r="O224" s="42"/>
      <c r="P224" s="42"/>
      <c r="Q224" s="39"/>
    </row>
    <row r="225" spans="2:17" s="1" customFormat="1">
      <c r="B225" s="103"/>
      <c r="D225" s="41"/>
      <c r="F225" s="4"/>
      <c r="G225" s="5"/>
      <c r="H225" s="6"/>
      <c r="I225" s="113"/>
      <c r="J225" s="42"/>
      <c r="K225" s="42"/>
      <c r="L225" s="42"/>
      <c r="M225" s="42"/>
      <c r="N225" s="42"/>
      <c r="O225" s="42"/>
      <c r="P225" s="42"/>
      <c r="Q225" s="39"/>
    </row>
    <row r="226" spans="2:17" s="1" customFormat="1">
      <c r="B226" s="103"/>
      <c r="D226" s="41"/>
      <c r="F226" s="4"/>
      <c r="G226" s="5"/>
      <c r="H226" s="6"/>
      <c r="I226" s="113"/>
      <c r="J226" s="42"/>
      <c r="K226" s="42"/>
      <c r="L226" s="42"/>
      <c r="M226" s="42"/>
      <c r="N226" s="42"/>
      <c r="O226" s="42"/>
      <c r="P226" s="42"/>
      <c r="Q226" s="39"/>
    </row>
    <row r="227" spans="2:17" s="1" customFormat="1">
      <c r="B227" s="103"/>
      <c r="D227" s="41"/>
      <c r="F227" s="4"/>
      <c r="G227" s="5"/>
      <c r="H227" s="6"/>
      <c r="I227" s="113"/>
      <c r="J227" s="42"/>
      <c r="K227" s="42"/>
      <c r="L227" s="42"/>
      <c r="M227" s="42"/>
      <c r="N227" s="42"/>
      <c r="O227" s="42"/>
      <c r="P227" s="42"/>
      <c r="Q227" s="39"/>
    </row>
    <row r="228" spans="2:17" s="1" customFormat="1">
      <c r="B228" s="103"/>
      <c r="D228" s="41"/>
      <c r="F228" s="4"/>
      <c r="G228" s="5"/>
      <c r="H228" s="6"/>
      <c r="I228" s="113"/>
      <c r="J228" s="42"/>
      <c r="K228" s="42"/>
      <c r="L228" s="42"/>
      <c r="M228" s="42"/>
      <c r="N228" s="42"/>
      <c r="O228" s="42"/>
      <c r="P228" s="42"/>
      <c r="Q228" s="39"/>
    </row>
    <row r="229" spans="2:17" s="1" customFormat="1">
      <c r="B229" s="103"/>
      <c r="D229" s="41"/>
      <c r="F229" s="4"/>
      <c r="G229" s="5"/>
      <c r="H229" s="6"/>
      <c r="I229" s="113"/>
      <c r="J229" s="42"/>
      <c r="K229" s="42"/>
      <c r="L229" s="42"/>
      <c r="M229" s="42"/>
      <c r="N229" s="42"/>
      <c r="O229" s="42"/>
      <c r="P229" s="42"/>
      <c r="Q229" s="39"/>
    </row>
    <row r="230" spans="2:17" s="1" customFormat="1">
      <c r="B230" s="103"/>
      <c r="D230" s="41"/>
      <c r="F230" s="4"/>
      <c r="G230" s="5"/>
      <c r="H230" s="6"/>
      <c r="I230" s="113"/>
      <c r="J230" s="42"/>
      <c r="K230" s="42"/>
      <c r="L230" s="42"/>
      <c r="M230" s="42"/>
      <c r="N230" s="42"/>
      <c r="O230" s="42"/>
      <c r="P230" s="42"/>
      <c r="Q230" s="39"/>
    </row>
    <row r="231" spans="2:17" s="1" customFormat="1">
      <c r="B231" s="103"/>
      <c r="D231" s="41"/>
      <c r="F231" s="4"/>
      <c r="G231" s="5"/>
      <c r="H231" s="6"/>
      <c r="I231" s="113"/>
      <c r="J231" s="42"/>
      <c r="K231" s="42"/>
      <c r="L231" s="42"/>
      <c r="M231" s="42"/>
      <c r="N231" s="42"/>
      <c r="O231" s="42"/>
      <c r="P231" s="42"/>
      <c r="Q231" s="39"/>
    </row>
    <row r="232" spans="2:17" s="1" customFormat="1">
      <c r="B232" s="103"/>
      <c r="D232" s="41"/>
      <c r="F232" s="4"/>
      <c r="G232" s="5"/>
      <c r="H232" s="6"/>
      <c r="I232" s="113"/>
      <c r="J232" s="42"/>
      <c r="K232" s="42"/>
      <c r="L232" s="42"/>
      <c r="M232" s="42"/>
      <c r="N232" s="42"/>
      <c r="O232" s="42"/>
      <c r="P232" s="42"/>
      <c r="Q232" s="39"/>
    </row>
    <row r="233" spans="2:17" s="1" customFormat="1">
      <c r="B233" s="103"/>
      <c r="D233" s="41"/>
      <c r="F233" s="4"/>
      <c r="G233" s="5"/>
      <c r="H233" s="6"/>
      <c r="I233" s="113"/>
      <c r="J233" s="42"/>
      <c r="K233" s="42"/>
      <c r="L233" s="42"/>
      <c r="M233" s="42"/>
      <c r="N233" s="42"/>
      <c r="O233" s="42"/>
      <c r="P233" s="42"/>
      <c r="Q233" s="39"/>
    </row>
    <row r="234" spans="2:17" s="1" customFormat="1">
      <c r="B234" s="103"/>
      <c r="D234" s="41"/>
      <c r="F234" s="4"/>
      <c r="G234" s="5"/>
      <c r="H234" s="6"/>
      <c r="I234" s="113"/>
      <c r="J234" s="42"/>
      <c r="K234" s="42"/>
      <c r="L234" s="42"/>
      <c r="M234" s="42"/>
      <c r="N234" s="42"/>
      <c r="O234" s="42"/>
      <c r="P234" s="42"/>
      <c r="Q234" s="39"/>
    </row>
    <row r="235" spans="2:17" s="1" customFormat="1">
      <c r="B235" s="103"/>
      <c r="D235" s="41"/>
      <c r="F235" s="4"/>
      <c r="G235" s="5"/>
      <c r="H235" s="6"/>
      <c r="I235" s="113"/>
      <c r="J235" s="42"/>
      <c r="K235" s="42"/>
      <c r="L235" s="42"/>
      <c r="M235" s="42"/>
      <c r="N235" s="42"/>
      <c r="O235" s="42"/>
      <c r="P235" s="42"/>
      <c r="Q235" s="39"/>
    </row>
    <row r="236" spans="2:17" s="1" customFormat="1">
      <c r="B236" s="103"/>
      <c r="D236" s="41"/>
      <c r="F236" s="4"/>
      <c r="G236" s="5"/>
      <c r="H236" s="6"/>
      <c r="I236" s="113"/>
      <c r="J236" s="42"/>
      <c r="K236" s="42"/>
      <c r="L236" s="42"/>
      <c r="M236" s="42"/>
      <c r="N236" s="42"/>
      <c r="O236" s="42"/>
      <c r="P236" s="42"/>
      <c r="Q236" s="39"/>
    </row>
    <row r="237" spans="2:17" s="1" customFormat="1">
      <c r="B237" s="103"/>
      <c r="D237" s="41"/>
      <c r="F237" s="4"/>
      <c r="G237" s="5"/>
      <c r="H237" s="6"/>
      <c r="I237" s="113"/>
      <c r="J237" s="42"/>
      <c r="K237" s="42"/>
      <c r="L237" s="42"/>
      <c r="M237" s="42"/>
      <c r="N237" s="42"/>
      <c r="O237" s="42"/>
      <c r="P237" s="42"/>
      <c r="Q237" s="39"/>
    </row>
    <row r="238" spans="2:17" s="1" customFormat="1">
      <c r="B238" s="103"/>
      <c r="D238" s="41"/>
      <c r="F238" s="4"/>
      <c r="G238" s="5"/>
      <c r="H238" s="6"/>
      <c r="I238" s="113"/>
      <c r="J238" s="42"/>
      <c r="K238" s="42"/>
      <c r="L238" s="42"/>
      <c r="M238" s="42"/>
      <c r="N238" s="42"/>
      <c r="O238" s="42"/>
      <c r="P238" s="42"/>
      <c r="Q238" s="39"/>
    </row>
    <row r="239" spans="2:17" s="1" customFormat="1">
      <c r="B239" s="103"/>
      <c r="D239" s="41"/>
      <c r="F239" s="4"/>
      <c r="G239" s="5"/>
      <c r="H239" s="6"/>
      <c r="I239" s="113"/>
      <c r="J239" s="42"/>
      <c r="K239" s="42"/>
      <c r="L239" s="42"/>
      <c r="M239" s="42"/>
      <c r="N239" s="42"/>
      <c r="O239" s="42"/>
      <c r="P239" s="42"/>
      <c r="Q239" s="39"/>
    </row>
    <row r="240" spans="2:17" s="1" customFormat="1">
      <c r="B240" s="103"/>
      <c r="D240" s="41"/>
      <c r="F240" s="4"/>
      <c r="G240" s="5"/>
      <c r="H240" s="6"/>
      <c r="I240" s="113"/>
      <c r="J240" s="42"/>
      <c r="K240" s="42"/>
      <c r="L240" s="42"/>
      <c r="M240" s="42"/>
      <c r="N240" s="42"/>
      <c r="O240" s="42"/>
      <c r="P240" s="42"/>
      <c r="Q240" s="39"/>
    </row>
    <row r="241" spans="2:17" s="1" customFormat="1">
      <c r="B241" s="103"/>
      <c r="D241" s="41"/>
      <c r="F241" s="4"/>
      <c r="G241" s="5"/>
      <c r="H241" s="6"/>
      <c r="I241" s="113"/>
      <c r="J241" s="42"/>
      <c r="K241" s="42"/>
      <c r="L241" s="42"/>
      <c r="M241" s="42"/>
      <c r="N241" s="42"/>
      <c r="O241" s="42"/>
      <c r="P241" s="42"/>
      <c r="Q241" s="39"/>
    </row>
    <row r="242" spans="2:17" s="1" customFormat="1">
      <c r="B242" s="103"/>
      <c r="D242" s="41"/>
      <c r="F242" s="4"/>
      <c r="G242" s="5"/>
      <c r="H242" s="6"/>
      <c r="I242" s="113"/>
      <c r="J242" s="42"/>
      <c r="K242" s="42"/>
      <c r="L242" s="42"/>
      <c r="M242" s="42"/>
      <c r="N242" s="42"/>
      <c r="O242" s="42"/>
      <c r="P242" s="42"/>
      <c r="Q242" s="39"/>
    </row>
    <row r="243" spans="2:17" s="1" customFormat="1">
      <c r="B243" s="103"/>
      <c r="D243" s="41"/>
      <c r="F243" s="4"/>
      <c r="G243" s="5"/>
      <c r="H243" s="6"/>
      <c r="I243" s="113"/>
      <c r="J243" s="42"/>
      <c r="K243" s="42"/>
      <c r="L243" s="42"/>
      <c r="M243" s="42"/>
      <c r="N243" s="42"/>
      <c r="O243" s="42"/>
      <c r="P243" s="42"/>
      <c r="Q243" s="39"/>
    </row>
    <row r="244" spans="2:17" s="1" customFormat="1">
      <c r="B244" s="103"/>
      <c r="D244" s="41"/>
      <c r="F244" s="4"/>
      <c r="G244" s="5"/>
      <c r="H244" s="6"/>
      <c r="I244" s="113"/>
      <c r="J244" s="42"/>
      <c r="K244" s="42"/>
      <c r="L244" s="42"/>
      <c r="M244" s="42"/>
      <c r="N244" s="42"/>
      <c r="O244" s="42"/>
      <c r="P244" s="42"/>
      <c r="Q244" s="39"/>
    </row>
    <row r="245" spans="2:17" s="1" customFormat="1">
      <c r="B245" s="103"/>
      <c r="D245" s="41"/>
      <c r="F245" s="4"/>
      <c r="G245" s="5"/>
      <c r="H245" s="6"/>
      <c r="I245" s="113"/>
      <c r="J245" s="42"/>
      <c r="K245" s="42"/>
      <c r="L245" s="42"/>
      <c r="M245" s="42"/>
      <c r="N245" s="42"/>
      <c r="O245" s="42"/>
      <c r="P245" s="42"/>
      <c r="Q245" s="39"/>
    </row>
    <row r="246" spans="2:17" s="1" customFormat="1">
      <c r="B246" s="103"/>
      <c r="D246" s="41"/>
      <c r="F246" s="4"/>
      <c r="G246" s="5"/>
      <c r="H246" s="6"/>
      <c r="I246" s="113"/>
      <c r="J246" s="42"/>
      <c r="K246" s="42"/>
      <c r="L246" s="42"/>
      <c r="M246" s="42"/>
      <c r="N246" s="42"/>
      <c r="O246" s="42"/>
      <c r="P246" s="42"/>
      <c r="Q246" s="39"/>
    </row>
    <row r="247" spans="2:17" s="1" customFormat="1">
      <c r="B247" s="103"/>
      <c r="D247" s="41"/>
      <c r="F247" s="4"/>
      <c r="G247" s="5"/>
      <c r="H247" s="6"/>
      <c r="I247" s="113"/>
      <c r="J247" s="42"/>
      <c r="K247" s="42"/>
      <c r="L247" s="42"/>
      <c r="M247" s="42"/>
      <c r="N247" s="42"/>
      <c r="O247" s="42"/>
      <c r="P247" s="42"/>
      <c r="Q247" s="39"/>
    </row>
    <row r="248" spans="2:17" s="1" customFormat="1">
      <c r="B248" s="103"/>
      <c r="D248" s="41"/>
      <c r="F248" s="4"/>
      <c r="G248" s="5"/>
      <c r="H248" s="6"/>
      <c r="I248" s="113"/>
      <c r="J248" s="42"/>
      <c r="K248" s="42"/>
      <c r="L248" s="42"/>
      <c r="M248" s="42"/>
      <c r="N248" s="42"/>
      <c r="O248" s="42"/>
      <c r="P248" s="42"/>
      <c r="Q248" s="39"/>
    </row>
    <row r="249" spans="2:17" s="1" customFormat="1">
      <c r="B249" s="103"/>
      <c r="D249" s="41"/>
      <c r="F249" s="4"/>
      <c r="G249" s="5"/>
      <c r="H249" s="6"/>
      <c r="I249" s="113"/>
      <c r="J249" s="42"/>
      <c r="K249" s="42"/>
      <c r="L249" s="42"/>
      <c r="M249" s="42"/>
      <c r="N249" s="42"/>
      <c r="O249" s="42"/>
      <c r="P249" s="42"/>
      <c r="Q249" s="39"/>
    </row>
    <row r="250" spans="2:17" s="1" customFormat="1">
      <c r="B250" s="103"/>
      <c r="D250" s="41"/>
      <c r="F250" s="4"/>
      <c r="G250" s="5"/>
      <c r="H250" s="6"/>
      <c r="I250" s="113"/>
      <c r="J250" s="42"/>
      <c r="K250" s="42"/>
      <c r="L250" s="42"/>
      <c r="M250" s="42"/>
      <c r="N250" s="42"/>
      <c r="O250" s="42"/>
      <c r="P250" s="42"/>
      <c r="Q250" s="39"/>
    </row>
    <row r="251" spans="2:17" s="1" customFormat="1">
      <c r="B251" s="103"/>
      <c r="D251" s="41"/>
      <c r="F251" s="4"/>
      <c r="G251" s="5"/>
      <c r="H251" s="6"/>
      <c r="I251" s="113"/>
      <c r="J251" s="42"/>
      <c r="K251" s="42"/>
      <c r="L251" s="42"/>
      <c r="M251" s="42"/>
      <c r="N251" s="42"/>
      <c r="O251" s="42"/>
      <c r="P251" s="42"/>
      <c r="Q251" s="39"/>
    </row>
    <row r="252" spans="2:17" s="1" customFormat="1">
      <c r="B252" s="103"/>
      <c r="D252" s="41"/>
      <c r="F252" s="4"/>
      <c r="G252" s="5"/>
      <c r="H252" s="6"/>
      <c r="I252" s="113"/>
      <c r="J252" s="42"/>
      <c r="K252" s="42"/>
      <c r="L252" s="42"/>
      <c r="M252" s="42"/>
      <c r="N252" s="42"/>
      <c r="O252" s="42"/>
      <c r="P252" s="42"/>
      <c r="Q252" s="39"/>
    </row>
    <row r="253" spans="2:17" s="1" customFormat="1">
      <c r="B253" s="103"/>
      <c r="D253" s="41"/>
      <c r="F253" s="4"/>
      <c r="G253" s="5"/>
      <c r="H253" s="6"/>
      <c r="I253" s="113"/>
      <c r="J253" s="42"/>
      <c r="K253" s="42"/>
      <c r="L253" s="42"/>
      <c r="M253" s="42"/>
      <c r="N253" s="42"/>
      <c r="O253" s="42"/>
      <c r="P253" s="42"/>
      <c r="Q253" s="39"/>
    </row>
    <row r="254" spans="2:17" s="1" customFormat="1">
      <c r="B254" s="103"/>
      <c r="D254" s="41"/>
      <c r="F254" s="4"/>
      <c r="G254" s="5"/>
      <c r="H254" s="6"/>
      <c r="I254" s="113"/>
      <c r="J254" s="42"/>
      <c r="K254" s="42"/>
      <c r="L254" s="42"/>
      <c r="M254" s="42"/>
      <c r="N254" s="42"/>
      <c r="O254" s="42"/>
      <c r="P254" s="42"/>
      <c r="Q254" s="39"/>
    </row>
    <row r="255" spans="2:17" s="1" customFormat="1">
      <c r="B255" s="103"/>
      <c r="D255" s="41"/>
      <c r="F255" s="4"/>
      <c r="G255" s="5"/>
      <c r="H255" s="6"/>
      <c r="I255" s="113"/>
      <c r="J255" s="42"/>
      <c r="K255" s="42"/>
      <c r="L255" s="42"/>
      <c r="M255" s="42"/>
      <c r="N255" s="42"/>
      <c r="O255" s="42"/>
      <c r="P255" s="42"/>
      <c r="Q255" s="39"/>
    </row>
    <row r="256" spans="2:17" s="1" customFormat="1">
      <c r="B256" s="103"/>
      <c r="D256" s="41"/>
      <c r="F256" s="4"/>
      <c r="G256" s="5"/>
      <c r="H256" s="6"/>
      <c r="I256" s="113"/>
      <c r="J256" s="42"/>
      <c r="K256" s="42"/>
      <c r="L256" s="42"/>
      <c r="M256" s="42"/>
      <c r="N256" s="42"/>
      <c r="O256" s="42"/>
      <c r="P256" s="42"/>
      <c r="Q256" s="39"/>
    </row>
    <row r="257" spans="2:17" s="1" customFormat="1">
      <c r="B257" s="103"/>
      <c r="D257" s="41"/>
      <c r="F257" s="4"/>
      <c r="G257" s="5"/>
      <c r="H257" s="6"/>
      <c r="I257" s="113"/>
      <c r="J257" s="42"/>
      <c r="K257" s="42"/>
      <c r="L257" s="42"/>
      <c r="M257" s="42"/>
      <c r="N257" s="42"/>
      <c r="O257" s="42"/>
      <c r="P257" s="42"/>
      <c r="Q257" s="39"/>
    </row>
    <row r="258" spans="2:17" s="1" customFormat="1">
      <c r="B258" s="103"/>
      <c r="D258" s="41"/>
      <c r="F258" s="4"/>
      <c r="G258" s="5"/>
      <c r="H258" s="6"/>
      <c r="I258" s="113"/>
      <c r="J258" s="42"/>
      <c r="K258" s="42"/>
      <c r="L258" s="42"/>
      <c r="M258" s="42"/>
      <c r="N258" s="42"/>
      <c r="O258" s="42"/>
      <c r="P258" s="42"/>
      <c r="Q258" s="39"/>
    </row>
    <row r="259" spans="2:17" s="1" customFormat="1">
      <c r="B259" s="103"/>
      <c r="D259" s="41"/>
      <c r="F259" s="4"/>
      <c r="G259" s="5"/>
      <c r="H259" s="6"/>
      <c r="I259" s="113"/>
      <c r="J259" s="42"/>
      <c r="K259" s="42"/>
      <c r="L259" s="42"/>
      <c r="M259" s="42"/>
      <c r="N259" s="42"/>
      <c r="O259" s="42"/>
      <c r="P259" s="42"/>
      <c r="Q259" s="39"/>
    </row>
    <row r="260" spans="2:17" s="1" customFormat="1">
      <c r="B260" s="103"/>
      <c r="D260" s="41"/>
      <c r="F260" s="4"/>
      <c r="G260" s="5"/>
      <c r="H260" s="6"/>
      <c r="I260" s="113"/>
      <c r="J260" s="42"/>
      <c r="K260" s="42"/>
      <c r="L260" s="42"/>
      <c r="M260" s="42"/>
      <c r="N260" s="42"/>
      <c r="O260" s="42"/>
      <c r="P260" s="42"/>
      <c r="Q260" s="39"/>
    </row>
    <row r="261" spans="2:17" s="1" customFormat="1">
      <c r="B261" s="103"/>
      <c r="D261" s="41"/>
      <c r="F261" s="4"/>
      <c r="G261" s="5"/>
      <c r="H261" s="6"/>
      <c r="I261" s="113"/>
      <c r="J261" s="42"/>
      <c r="K261" s="42"/>
      <c r="L261" s="42"/>
      <c r="M261" s="42"/>
      <c r="N261" s="42"/>
      <c r="O261" s="42"/>
      <c r="P261" s="42"/>
      <c r="Q261" s="39"/>
    </row>
    <row r="262" spans="2:17" s="1" customFormat="1">
      <c r="B262" s="103"/>
      <c r="D262" s="41"/>
      <c r="F262" s="4"/>
      <c r="G262" s="5"/>
      <c r="H262" s="6"/>
      <c r="I262" s="113"/>
      <c r="J262" s="42"/>
      <c r="K262" s="42"/>
      <c r="L262" s="42"/>
      <c r="M262" s="42"/>
      <c r="N262" s="42"/>
      <c r="O262" s="42"/>
      <c r="P262" s="42"/>
      <c r="Q262" s="39"/>
    </row>
    <row r="263" spans="2:17" s="1" customFormat="1">
      <c r="B263" s="103"/>
      <c r="D263" s="41"/>
      <c r="F263" s="4"/>
      <c r="G263" s="5"/>
      <c r="H263" s="6"/>
      <c r="I263" s="113"/>
      <c r="J263" s="42"/>
      <c r="K263" s="42"/>
      <c r="L263" s="42"/>
      <c r="M263" s="42"/>
      <c r="N263" s="42"/>
      <c r="O263" s="42"/>
      <c r="P263" s="42"/>
      <c r="Q263" s="39"/>
    </row>
    <row r="264" spans="2:17" s="1" customFormat="1">
      <c r="B264" s="103"/>
      <c r="D264" s="41"/>
      <c r="F264" s="4"/>
      <c r="G264" s="5"/>
      <c r="H264" s="6"/>
      <c r="I264" s="113"/>
      <c r="J264" s="42"/>
      <c r="K264" s="42"/>
      <c r="L264" s="42"/>
      <c r="M264" s="42"/>
      <c r="N264" s="42"/>
      <c r="O264" s="42"/>
      <c r="P264" s="42"/>
      <c r="Q264" s="39"/>
    </row>
    <row r="265" spans="2:17" s="1" customFormat="1">
      <c r="B265" s="103"/>
      <c r="D265" s="41"/>
      <c r="F265" s="4"/>
      <c r="G265" s="5"/>
      <c r="H265" s="6"/>
      <c r="I265" s="113"/>
      <c r="J265" s="42"/>
      <c r="K265" s="42"/>
      <c r="L265" s="42"/>
      <c r="M265" s="42"/>
      <c r="N265" s="42"/>
      <c r="O265" s="42"/>
      <c r="P265" s="42"/>
      <c r="Q265" s="39"/>
    </row>
    <row r="266" spans="2:17" s="1" customFormat="1">
      <c r="B266" s="103"/>
      <c r="D266" s="41"/>
      <c r="F266" s="4"/>
      <c r="G266" s="5"/>
      <c r="H266" s="6"/>
      <c r="I266" s="113"/>
      <c r="J266" s="42"/>
      <c r="K266" s="42"/>
      <c r="L266" s="42"/>
      <c r="M266" s="42"/>
      <c r="N266" s="42"/>
      <c r="O266" s="42"/>
      <c r="P266" s="42"/>
      <c r="Q266" s="39"/>
    </row>
    <row r="267" spans="2:17" s="1" customFormat="1">
      <c r="B267" s="103"/>
      <c r="D267" s="41"/>
      <c r="F267" s="4"/>
      <c r="G267" s="5"/>
      <c r="H267" s="6"/>
      <c r="I267" s="113"/>
      <c r="J267" s="42"/>
      <c r="K267" s="42"/>
      <c r="L267" s="42"/>
      <c r="M267" s="42"/>
      <c r="N267" s="42"/>
      <c r="O267" s="42"/>
      <c r="P267" s="42"/>
      <c r="Q267" s="39"/>
    </row>
    <row r="268" spans="2:17" s="1" customFormat="1">
      <c r="B268" s="103"/>
      <c r="D268" s="41"/>
      <c r="F268" s="4"/>
      <c r="G268" s="5"/>
      <c r="H268" s="6"/>
      <c r="I268" s="113"/>
      <c r="J268" s="42"/>
      <c r="K268" s="42"/>
      <c r="L268" s="42"/>
      <c r="M268" s="42"/>
      <c r="N268" s="42"/>
      <c r="O268" s="42"/>
      <c r="P268" s="42"/>
      <c r="Q268" s="39"/>
    </row>
    <row r="269" spans="2:17" s="1" customFormat="1">
      <c r="B269" s="103"/>
      <c r="D269" s="41"/>
      <c r="F269" s="4"/>
      <c r="G269" s="5"/>
      <c r="H269" s="6"/>
      <c r="I269" s="113"/>
      <c r="J269" s="42"/>
      <c r="K269" s="42"/>
      <c r="L269" s="42"/>
      <c r="M269" s="42"/>
      <c r="N269" s="42"/>
      <c r="O269" s="42"/>
      <c r="P269" s="42"/>
      <c r="Q269" s="39"/>
    </row>
    <row r="270" spans="2:17" s="1" customFormat="1">
      <c r="B270" s="103"/>
      <c r="D270" s="41"/>
      <c r="F270" s="4"/>
      <c r="G270" s="5"/>
      <c r="H270" s="6"/>
      <c r="I270" s="113"/>
      <c r="J270" s="42"/>
      <c r="K270" s="42"/>
      <c r="L270" s="42"/>
      <c r="M270" s="42"/>
      <c r="N270" s="42"/>
      <c r="O270" s="42"/>
      <c r="P270" s="42"/>
      <c r="Q270" s="39"/>
    </row>
    <row r="271" spans="2:17" s="1" customFormat="1">
      <c r="B271" s="103"/>
      <c r="D271" s="41"/>
      <c r="F271" s="4"/>
      <c r="G271" s="5"/>
      <c r="H271" s="6"/>
      <c r="I271" s="113"/>
      <c r="J271" s="42"/>
      <c r="K271" s="42"/>
      <c r="L271" s="42"/>
      <c r="M271" s="42"/>
      <c r="N271" s="42"/>
      <c r="O271" s="42"/>
      <c r="P271" s="42"/>
      <c r="Q271" s="39"/>
    </row>
    <row r="272" spans="2:17" s="1" customFormat="1">
      <c r="B272" s="103"/>
      <c r="D272" s="41"/>
      <c r="F272" s="4"/>
      <c r="G272" s="5"/>
      <c r="H272" s="6"/>
      <c r="I272" s="113"/>
      <c r="J272" s="42"/>
      <c r="K272" s="42"/>
      <c r="L272" s="42"/>
      <c r="M272" s="42"/>
      <c r="N272" s="42"/>
      <c r="O272" s="42"/>
      <c r="P272" s="42"/>
      <c r="Q272" s="39"/>
    </row>
    <row r="273" spans="2:17" s="1" customFormat="1">
      <c r="B273" s="103"/>
      <c r="D273" s="41"/>
      <c r="F273" s="4"/>
      <c r="G273" s="5"/>
      <c r="H273" s="6"/>
      <c r="I273" s="113"/>
      <c r="J273" s="42"/>
      <c r="K273" s="42"/>
      <c r="L273" s="42"/>
      <c r="M273" s="42"/>
      <c r="N273" s="42"/>
      <c r="O273" s="42"/>
      <c r="P273" s="42"/>
      <c r="Q273" s="39"/>
    </row>
    <row r="274" spans="2:17" s="1" customFormat="1">
      <c r="B274" s="103"/>
      <c r="D274" s="41"/>
      <c r="F274" s="4"/>
      <c r="G274" s="5"/>
      <c r="H274" s="6"/>
      <c r="I274" s="113"/>
      <c r="J274" s="42"/>
      <c r="K274" s="42"/>
      <c r="L274" s="42"/>
      <c r="M274" s="42"/>
      <c r="N274" s="42"/>
      <c r="O274" s="42"/>
      <c r="P274" s="42"/>
      <c r="Q274" s="39"/>
    </row>
    <row r="275" spans="2:17" s="1" customFormat="1">
      <c r="B275" s="103"/>
      <c r="D275" s="41"/>
      <c r="F275" s="4"/>
      <c r="G275" s="5"/>
      <c r="H275" s="6"/>
      <c r="I275" s="113"/>
      <c r="J275" s="42"/>
      <c r="K275" s="42"/>
      <c r="L275" s="42"/>
      <c r="M275" s="42"/>
      <c r="N275" s="42"/>
      <c r="O275" s="42"/>
      <c r="P275" s="42"/>
      <c r="Q275" s="39"/>
    </row>
    <row r="276" spans="2:17" s="1" customFormat="1">
      <c r="B276" s="103"/>
      <c r="D276" s="41"/>
      <c r="F276" s="4"/>
      <c r="G276" s="5"/>
      <c r="H276" s="6"/>
      <c r="I276" s="113"/>
      <c r="J276" s="42"/>
      <c r="K276" s="42"/>
      <c r="L276" s="42"/>
      <c r="M276" s="42"/>
      <c r="N276" s="42"/>
      <c r="O276" s="42"/>
      <c r="P276" s="42"/>
      <c r="Q276" s="39"/>
    </row>
    <row r="277" spans="2:17" s="1" customFormat="1">
      <c r="B277" s="103"/>
      <c r="D277" s="41"/>
      <c r="F277" s="4"/>
      <c r="G277" s="5"/>
      <c r="H277" s="6"/>
      <c r="I277" s="113"/>
      <c r="J277" s="42"/>
      <c r="K277" s="42"/>
      <c r="L277" s="42"/>
      <c r="M277" s="42"/>
      <c r="N277" s="42"/>
      <c r="O277" s="42"/>
      <c r="P277" s="42"/>
      <c r="Q277" s="39"/>
    </row>
    <row r="278" spans="2:17" s="1" customFormat="1">
      <c r="B278" s="103"/>
      <c r="D278" s="41"/>
      <c r="F278" s="4"/>
      <c r="G278" s="5"/>
      <c r="H278" s="6"/>
      <c r="I278" s="113"/>
      <c r="J278" s="42"/>
      <c r="K278" s="42"/>
      <c r="L278" s="42"/>
      <c r="M278" s="42"/>
      <c r="N278" s="42"/>
      <c r="O278" s="42"/>
      <c r="P278" s="42"/>
      <c r="Q278" s="39"/>
    </row>
    <row r="279" spans="2:17" s="1" customFormat="1">
      <c r="B279" s="103"/>
      <c r="D279" s="41"/>
      <c r="F279" s="4"/>
      <c r="G279" s="5"/>
      <c r="H279" s="6"/>
      <c r="I279" s="113"/>
      <c r="J279" s="42"/>
      <c r="K279" s="42"/>
      <c r="L279" s="42"/>
      <c r="M279" s="42"/>
      <c r="N279" s="42"/>
      <c r="O279" s="42"/>
      <c r="P279" s="42"/>
      <c r="Q279" s="39"/>
    </row>
    <row r="280" spans="2:17" s="1" customFormat="1">
      <c r="B280" s="103"/>
      <c r="D280" s="41"/>
      <c r="F280" s="4"/>
      <c r="G280" s="5"/>
      <c r="H280" s="6"/>
      <c r="I280" s="113"/>
      <c r="J280" s="42"/>
      <c r="K280" s="42"/>
      <c r="L280" s="42"/>
      <c r="M280" s="42"/>
      <c r="N280" s="42"/>
      <c r="O280" s="42"/>
      <c r="P280" s="42"/>
      <c r="Q280" s="39"/>
    </row>
    <row r="281" spans="2:17" s="1" customFormat="1">
      <c r="B281" s="103"/>
      <c r="D281" s="41"/>
      <c r="F281" s="4"/>
      <c r="G281" s="5"/>
      <c r="H281" s="6"/>
      <c r="I281" s="113"/>
      <c r="J281" s="42"/>
      <c r="K281" s="42"/>
      <c r="L281" s="42"/>
      <c r="M281" s="42"/>
      <c r="N281" s="42"/>
      <c r="O281" s="42"/>
      <c r="P281" s="42"/>
      <c r="Q281" s="39"/>
    </row>
    <row r="282" spans="2:17" s="1" customFormat="1">
      <c r="B282" s="103"/>
      <c r="D282" s="41"/>
      <c r="F282" s="4"/>
      <c r="G282" s="5"/>
      <c r="H282" s="6"/>
      <c r="I282" s="113"/>
      <c r="J282" s="42"/>
      <c r="K282" s="42"/>
      <c r="L282" s="42"/>
      <c r="M282" s="42"/>
      <c r="N282" s="42"/>
      <c r="O282" s="42"/>
      <c r="P282" s="42"/>
      <c r="Q282" s="39"/>
    </row>
    <row r="283" spans="2:17" s="1" customFormat="1">
      <c r="B283" s="103"/>
      <c r="D283" s="41"/>
      <c r="F283" s="4"/>
      <c r="G283" s="5"/>
      <c r="H283" s="6"/>
      <c r="I283" s="113"/>
      <c r="J283" s="42"/>
      <c r="K283" s="42"/>
      <c r="L283" s="42"/>
      <c r="M283" s="42"/>
      <c r="N283" s="42"/>
      <c r="O283" s="42"/>
      <c r="P283" s="42"/>
      <c r="Q283" s="39"/>
    </row>
    <row r="284" spans="2:17" s="1" customFormat="1">
      <c r="B284" s="103"/>
      <c r="D284" s="41"/>
      <c r="F284" s="4"/>
      <c r="G284" s="5"/>
      <c r="H284" s="6"/>
      <c r="I284" s="113"/>
      <c r="J284" s="42"/>
      <c r="K284" s="42"/>
      <c r="L284" s="42"/>
      <c r="M284" s="42"/>
      <c r="N284" s="42"/>
      <c r="O284" s="42"/>
      <c r="P284" s="42"/>
      <c r="Q284" s="39"/>
    </row>
    <row r="285" spans="2:17" s="1" customFormat="1">
      <c r="B285" s="103"/>
      <c r="D285" s="41"/>
      <c r="F285" s="4"/>
      <c r="G285" s="5"/>
      <c r="H285" s="6"/>
      <c r="I285" s="113"/>
      <c r="J285" s="42"/>
      <c r="K285" s="42"/>
      <c r="L285" s="42"/>
      <c r="M285" s="42"/>
      <c r="N285" s="42"/>
      <c r="O285" s="42"/>
      <c r="P285" s="42"/>
      <c r="Q285" s="39"/>
    </row>
  </sheetData>
  <sheetProtection selectLockedCells="1" selectUnlockedCells="1"/>
  <mergeCells count="17">
    <mergeCell ref="C167:D167"/>
    <mergeCell ref="D1:H1"/>
    <mergeCell ref="D2:H2"/>
    <mergeCell ref="A8:H8"/>
    <mergeCell ref="G163:H163"/>
    <mergeCell ref="G164:H164"/>
    <mergeCell ref="F165:H165"/>
    <mergeCell ref="H181:I181"/>
    <mergeCell ref="C179:E184"/>
    <mergeCell ref="C168:D168"/>
    <mergeCell ref="C174:F174"/>
    <mergeCell ref="C175:F175"/>
    <mergeCell ref="C176:F176"/>
    <mergeCell ref="C177:F177"/>
    <mergeCell ref="C178:F178"/>
    <mergeCell ref="C171:D171"/>
    <mergeCell ref="C173:D173"/>
  </mergeCells>
  <conditionalFormatting sqref="C178:G178">
    <cfRule type="expression" dxfId="4" priority="5" stopIfTrue="1">
      <formula>$D$9&lt;&gt;0</formula>
    </cfRule>
  </conditionalFormatting>
  <conditionalFormatting sqref="C177:G177">
    <cfRule type="expression" dxfId="3" priority="4" stopIfTrue="1">
      <formula>$D$9&lt;&gt;0</formula>
    </cfRule>
  </conditionalFormatting>
  <conditionalFormatting sqref="G169:G173">
    <cfRule type="cellIs" dxfId="2" priority="3" stopIfTrue="1" operator="between">
      <formula>$D169</formula>
      <formula>$F169</formula>
    </cfRule>
  </conditionalFormatting>
  <conditionalFormatting sqref="C176:F176">
    <cfRule type="expression" dxfId="1" priority="2" stopIfTrue="1">
      <formula>$D$10&lt;&gt;0</formula>
    </cfRule>
  </conditionalFormatting>
  <conditionalFormatting sqref="G176">
    <cfRule type="expression" dxfId="0" priority="1" stopIfTrue="1">
      <formula>'\Users\alexandre\Documents\ALEXANDRE Dos Sil\Ob_AmplEMEIEFAmalia\0. CD para Licitar Ampliação Escola Amália\ORÇAMENTO E MEMORIAL\[Planilha Orçamentária.xls]Planilha orçamentária'!#REF!&lt;&gt;0</formula>
    </cfRule>
  </conditionalFormatting>
  <printOptions horizontalCentered="1"/>
  <pageMargins left="0.59055118110236227" right="0.19685039370078741" top="0.55118110236220474" bottom="0.62992125984251968" header="0.51181102362204722" footer="0.51181102362204722"/>
  <pageSetup paperSize="9" scale="60" firstPageNumber="0" orientation="portrait" horizontalDpi="4294967294" verticalDpi="4294967294" r:id="rId1"/>
  <headerFooter alignWithMargins="0">
    <oddFooter>&amp;L&amp;A&amp;RPágina &amp;P de &amp;N</oddFooter>
  </headerFooter>
  <drawing r:id="rId2"/>
</worksheet>
</file>

<file path=xl/worksheets/sheet2.xml><?xml version="1.0" encoding="utf-8"?>
<worksheet xmlns="http://schemas.openxmlformats.org/spreadsheetml/2006/main" xmlns:r="http://schemas.openxmlformats.org/officeDocument/2006/relationships">
  <dimension ref="A1:O128"/>
  <sheetViews>
    <sheetView view="pageBreakPreview" topLeftCell="A16" zoomScale="90" zoomScaleSheetLayoutView="90" workbookViewId="0">
      <selection activeCell="L41" sqref="L41"/>
    </sheetView>
  </sheetViews>
  <sheetFormatPr defaultRowHeight="14.25"/>
  <cols>
    <col min="1" max="1" width="6.28515625" style="44" customWidth="1"/>
    <col min="2" max="2" width="39.140625" style="45" customWidth="1"/>
    <col min="3" max="3" width="15.28515625" style="46" customWidth="1"/>
    <col min="4" max="4" width="10.7109375" style="47" customWidth="1"/>
    <col min="5" max="5" width="9.28515625" style="47" customWidth="1"/>
    <col min="6" max="6" width="9" style="48" customWidth="1"/>
    <col min="7" max="7" width="10.140625" style="45" customWidth="1"/>
    <col min="8" max="8" width="9.140625" style="49"/>
    <col min="9" max="9" width="9.28515625" style="47" customWidth="1"/>
    <col min="10" max="10" width="9" style="48" customWidth="1"/>
    <col min="11" max="16384" width="9.140625" style="49"/>
  </cols>
  <sheetData>
    <row r="1" spans="1:15" s="8" customFormat="1" ht="12.75">
      <c r="A1" s="1"/>
      <c r="B1" s="2"/>
      <c r="C1" s="1"/>
      <c r="D1" s="3"/>
      <c r="E1" s="1"/>
      <c r="F1" s="4"/>
      <c r="G1" s="5"/>
      <c r="H1" s="6"/>
      <c r="I1" s="9"/>
    </row>
    <row r="2" spans="1:15" s="8" customFormat="1" ht="33.75" customHeight="1">
      <c r="A2" s="1"/>
      <c r="B2" s="235"/>
      <c r="C2" s="235"/>
      <c r="D2" s="235"/>
      <c r="E2" s="235"/>
      <c r="F2" s="235"/>
      <c r="G2" s="235"/>
      <c r="H2" s="235"/>
      <c r="I2" s="235"/>
      <c r="J2" s="235"/>
      <c r="K2" s="235"/>
      <c r="L2" s="235"/>
      <c r="M2" s="235"/>
      <c r="N2" s="235"/>
    </row>
    <row r="3" spans="1:15" s="8" customFormat="1" ht="5.25" customHeight="1">
      <c r="A3" s="1"/>
      <c r="B3" s="236"/>
      <c r="C3" s="236"/>
      <c r="D3" s="236"/>
      <c r="E3" s="236"/>
      <c r="F3" s="236"/>
      <c r="G3" s="236"/>
      <c r="H3" s="236"/>
      <c r="I3" s="236"/>
      <c r="J3" s="236"/>
      <c r="K3" s="236"/>
      <c r="L3" s="236"/>
      <c r="M3" s="236"/>
      <c r="N3" s="236"/>
    </row>
    <row r="4" spans="1:15" ht="9" customHeight="1">
      <c r="A4" s="149"/>
      <c r="B4" s="150"/>
      <c r="C4" s="47"/>
      <c r="J4" s="50"/>
      <c r="K4" s="51"/>
      <c r="L4" s="51"/>
      <c r="M4" s="51"/>
      <c r="N4" s="51"/>
    </row>
    <row r="5" spans="1:15" ht="16.5">
      <c r="A5" s="140" t="str">
        <f>'Planilha Orçamentária'!A4</f>
        <v xml:space="preserve">Proprietário: Prefeitura Municipal de Cordeirópolis </v>
      </c>
      <c r="B5" s="141"/>
      <c r="C5" s="142"/>
      <c r="D5" s="143"/>
      <c r="J5" s="50"/>
      <c r="K5" s="51"/>
      <c r="L5" s="51"/>
      <c r="M5" s="51"/>
      <c r="N5" s="51"/>
    </row>
    <row r="6" spans="1:15" ht="15.75" customHeight="1">
      <c r="A6" s="140" t="str">
        <f>'Planilha Orçamentária'!A5</f>
        <v xml:space="preserve">Obra :  Reforma e Ampliação com Wc para PCD de Imovel do Lago Unicão </v>
      </c>
      <c r="B6" s="141"/>
      <c r="C6" s="142"/>
      <c r="D6" s="144"/>
      <c r="J6" s="50"/>
      <c r="K6" s="52"/>
      <c r="L6" s="53"/>
      <c r="M6" s="52"/>
      <c r="N6" s="53"/>
    </row>
    <row r="7" spans="1:15" ht="14.25" customHeight="1">
      <c r="A7" s="140" t="str">
        <f>'Planilha Orçamentária'!A6</f>
        <v>Local : Lago União - Avenida Aristeu Marcicano, proximo ao Conj. Hab. Bela Vista, Cordeirópolis, SP</v>
      </c>
      <c r="B7" s="141"/>
      <c r="C7" s="142"/>
      <c r="D7" s="144"/>
      <c r="J7" s="50"/>
    </row>
    <row r="8" spans="1:15" ht="15" customHeight="1">
      <c r="A8" s="237" t="s">
        <v>23</v>
      </c>
      <c r="B8" s="237"/>
      <c r="C8" s="237"/>
      <c r="D8" s="237"/>
      <c r="E8" s="237"/>
      <c r="F8" s="237"/>
      <c r="G8" s="237"/>
      <c r="H8" s="237"/>
      <c r="I8" s="237"/>
      <c r="J8" s="237"/>
      <c r="K8" s="237"/>
      <c r="L8" s="237"/>
      <c r="M8" s="237"/>
      <c r="N8" s="237"/>
      <c r="O8" s="54"/>
    </row>
    <row r="9" spans="1:15" ht="9" customHeight="1" thickBot="1">
      <c r="A9" s="55"/>
      <c r="B9" s="55"/>
      <c r="C9" s="55"/>
      <c r="D9" s="55"/>
      <c r="E9" s="55"/>
      <c r="F9" s="55"/>
      <c r="J9" s="50"/>
    </row>
    <row r="10" spans="1:15" s="56" customFormat="1" ht="14.1" customHeight="1" thickTop="1" thickBot="1">
      <c r="A10" s="201"/>
      <c r="B10" s="202"/>
      <c r="C10" s="238" t="s">
        <v>24</v>
      </c>
      <c r="D10" s="238" t="s">
        <v>25</v>
      </c>
      <c r="E10" s="232" t="s">
        <v>26</v>
      </c>
      <c r="F10" s="232"/>
      <c r="G10" s="232" t="s">
        <v>27</v>
      </c>
      <c r="H10" s="232"/>
      <c r="I10" s="232" t="s">
        <v>28</v>
      </c>
      <c r="J10" s="232"/>
      <c r="K10" s="232" t="s">
        <v>29</v>
      </c>
      <c r="L10" s="232"/>
      <c r="M10" s="232" t="s">
        <v>30</v>
      </c>
      <c r="N10" s="232"/>
    </row>
    <row r="11" spans="1:15" s="45" customFormat="1" ht="15.6" customHeight="1" thickTop="1" thickBot="1">
      <c r="A11" s="234" t="s">
        <v>31</v>
      </c>
      <c r="B11" s="234"/>
      <c r="C11" s="238"/>
      <c r="D11" s="238"/>
      <c r="E11" s="232"/>
      <c r="F11" s="232"/>
      <c r="G11" s="232"/>
      <c r="H11" s="232"/>
      <c r="I11" s="232"/>
      <c r="J11" s="232"/>
      <c r="K11" s="232"/>
      <c r="L11" s="232"/>
      <c r="M11" s="232"/>
      <c r="N11" s="232"/>
    </row>
    <row r="12" spans="1:15" s="45" customFormat="1" ht="15.6" customHeight="1" thickTop="1" thickBot="1">
      <c r="A12" s="203"/>
      <c r="B12" s="204"/>
      <c r="C12" s="238"/>
      <c r="D12" s="238"/>
      <c r="E12" s="205" t="s">
        <v>32</v>
      </c>
      <c r="F12" s="205" t="s">
        <v>33</v>
      </c>
      <c r="G12" s="205" t="s">
        <v>32</v>
      </c>
      <c r="H12" s="205" t="s">
        <v>33</v>
      </c>
      <c r="I12" s="205" t="s">
        <v>32</v>
      </c>
      <c r="J12" s="205" t="s">
        <v>33</v>
      </c>
      <c r="K12" s="205" t="s">
        <v>32</v>
      </c>
      <c r="L12" s="205" t="s">
        <v>33</v>
      </c>
      <c r="M12" s="205" t="s">
        <v>32</v>
      </c>
      <c r="N12" s="205" t="s">
        <v>33</v>
      </c>
    </row>
    <row r="13" spans="1:15" s="45" customFormat="1" ht="18" thickTop="1" thickBot="1">
      <c r="A13" s="145" t="str">
        <f>'Planilha Orçamentária'!A11</f>
        <v>1</v>
      </c>
      <c r="B13" s="57" t="str">
        <f>'Planilha Orçamentária'!D11</f>
        <v>SERVIÇOS PRELIMINARES</v>
      </c>
      <c r="C13" s="58">
        <f>'Planilha Orçamentária'!H25*(1+'Planilha Orçamentária'!E159)</f>
        <v>7463.3276619672142</v>
      </c>
      <c r="D13" s="59">
        <f>C13/$C$44</f>
        <v>5.45096810030508E-2</v>
      </c>
      <c r="E13" s="60">
        <v>100</v>
      </c>
      <c r="F13" s="61">
        <f>E13</f>
        <v>100</v>
      </c>
      <c r="G13" s="60"/>
      <c r="H13" s="61">
        <f>F13+G13</f>
        <v>100</v>
      </c>
      <c r="I13" s="60"/>
      <c r="J13" s="62">
        <f>H13+I13</f>
        <v>100</v>
      </c>
      <c r="K13" s="60"/>
      <c r="L13" s="62">
        <f>J13+K13</f>
        <v>100</v>
      </c>
      <c r="M13" s="60"/>
      <c r="N13" s="62">
        <f>L13+M13</f>
        <v>100</v>
      </c>
    </row>
    <row r="14" spans="1:15" s="45" customFormat="1" ht="17.25" thickBot="1">
      <c r="A14" s="146"/>
      <c r="B14" s="64"/>
      <c r="C14" s="65"/>
      <c r="D14" s="66"/>
      <c r="E14" s="67"/>
      <c r="F14" s="68"/>
      <c r="G14" s="67"/>
      <c r="H14" s="68"/>
      <c r="I14" s="67"/>
      <c r="J14" s="68"/>
      <c r="K14" s="67"/>
      <c r="L14" s="68"/>
      <c r="M14" s="67"/>
      <c r="N14" s="68"/>
    </row>
    <row r="15" spans="1:15" s="45" customFormat="1" ht="17.25" thickBot="1">
      <c r="A15" s="146" t="str">
        <f>'Planilha Orçamentária'!A27</f>
        <v>2</v>
      </c>
      <c r="B15" s="64" t="str">
        <f>'Planilha Orçamentária'!D27</f>
        <v>INFRA ESTRUTURA</v>
      </c>
      <c r="C15" s="65">
        <f>'Planilha Orçamentária'!H39*(1+'Planilha Orçamentária'!E159)</f>
        <v>11059.169327142896</v>
      </c>
      <c r="D15" s="69">
        <f>C15/$C$44</f>
        <v>8.0772521251249257E-2</v>
      </c>
      <c r="E15" s="60">
        <v>100</v>
      </c>
      <c r="F15" s="62">
        <f>E15</f>
        <v>100</v>
      </c>
      <c r="G15" s="60"/>
      <c r="H15" s="62">
        <f>F15+G15</f>
        <v>100</v>
      </c>
      <c r="I15" s="60"/>
      <c r="J15" s="62">
        <f>H15+I15</f>
        <v>100</v>
      </c>
      <c r="K15" s="60"/>
      <c r="L15" s="62">
        <f>J15+K15</f>
        <v>100</v>
      </c>
      <c r="M15" s="60"/>
      <c r="N15" s="62">
        <f>L15+M15</f>
        <v>100</v>
      </c>
    </row>
    <row r="16" spans="1:15" s="45" customFormat="1" ht="17.25" thickBot="1">
      <c r="A16" s="146"/>
      <c r="B16" s="64"/>
      <c r="C16" s="65"/>
      <c r="D16" s="66"/>
      <c r="E16" s="60"/>
      <c r="F16" s="62"/>
      <c r="G16" s="60"/>
      <c r="H16" s="62"/>
      <c r="I16" s="60"/>
      <c r="J16" s="62"/>
      <c r="K16" s="60"/>
      <c r="L16" s="62"/>
      <c r="M16" s="60"/>
      <c r="N16" s="62"/>
    </row>
    <row r="17" spans="1:14" s="45" customFormat="1" ht="17.25" thickBot="1">
      <c r="A17" s="146" t="str">
        <f>'Planilha Orçamentária'!A41</f>
        <v>3</v>
      </c>
      <c r="B17" s="64" t="str">
        <f>'Planilha Orçamentária'!D41</f>
        <v>SUPERESTRUTURA</v>
      </c>
      <c r="C17" s="65">
        <f>'Planilha Orçamentária'!H46*(1+'Planilha Orçamentária'!E159)</f>
        <v>11981.436186789957</v>
      </c>
      <c r="D17" s="69">
        <f>C17/$C$44</f>
        <v>8.7508453880233636E-2</v>
      </c>
      <c r="E17" s="60"/>
      <c r="F17" s="62">
        <f>E17</f>
        <v>0</v>
      </c>
      <c r="G17" s="60">
        <v>50</v>
      </c>
      <c r="H17" s="62">
        <f>F17+G17</f>
        <v>50</v>
      </c>
      <c r="I17" s="60">
        <v>50</v>
      </c>
      <c r="J17" s="62">
        <f>H17+I17</f>
        <v>100</v>
      </c>
      <c r="K17" s="60"/>
      <c r="L17" s="62">
        <f>J17+K17</f>
        <v>100</v>
      </c>
      <c r="M17" s="60"/>
      <c r="N17" s="62">
        <f>L17+M17</f>
        <v>100</v>
      </c>
    </row>
    <row r="18" spans="1:14" s="45" customFormat="1" ht="17.25" thickBot="1">
      <c r="A18" s="146"/>
      <c r="B18" s="64"/>
      <c r="C18" s="65"/>
      <c r="D18" s="66"/>
      <c r="E18" s="67"/>
      <c r="F18" s="68"/>
      <c r="G18" s="67"/>
      <c r="H18" s="68"/>
      <c r="I18" s="67"/>
      <c r="J18" s="68"/>
      <c r="K18" s="67"/>
      <c r="L18" s="68"/>
      <c r="M18" s="67"/>
      <c r="N18" s="68"/>
    </row>
    <row r="19" spans="1:14" s="45" customFormat="1" ht="17.25" thickBot="1">
      <c r="A19" s="146" t="str">
        <f>'Planilha Orçamentária'!A48</f>
        <v>4</v>
      </c>
      <c r="B19" s="64" t="str">
        <f>'Planilha Orçamentária'!D48</f>
        <v>PAREDES E PAINÉIS</v>
      </c>
      <c r="C19" s="65">
        <f>'Planilha Orçamentária'!H52*(1+'Planilha Orçamentária'!E159)</f>
        <v>13948.550363321861</v>
      </c>
      <c r="D19" s="69">
        <f>C19/$C$44</f>
        <v>0.10187560632427758</v>
      </c>
      <c r="E19" s="60"/>
      <c r="F19" s="68">
        <f>E19</f>
        <v>0</v>
      </c>
      <c r="G19" s="60">
        <v>80</v>
      </c>
      <c r="H19" s="68">
        <f>F19+G19</f>
        <v>80</v>
      </c>
      <c r="I19" s="60">
        <v>20</v>
      </c>
      <c r="J19" s="62">
        <f>H19+I19</f>
        <v>100</v>
      </c>
      <c r="K19" s="60"/>
      <c r="L19" s="62">
        <f>J19+K19</f>
        <v>100</v>
      </c>
      <c r="M19" s="60"/>
      <c r="N19" s="62">
        <f>L19+M19</f>
        <v>100</v>
      </c>
    </row>
    <row r="20" spans="1:14" s="45" customFormat="1" ht="17.25" thickBot="1">
      <c r="A20" s="146"/>
      <c r="B20" s="64"/>
      <c r="C20" s="65"/>
      <c r="D20" s="66"/>
      <c r="E20" s="67"/>
      <c r="F20" s="68"/>
      <c r="G20" s="67"/>
      <c r="H20" s="68"/>
      <c r="I20" s="67"/>
      <c r="J20" s="68"/>
      <c r="K20" s="67"/>
      <c r="L20" s="68"/>
      <c r="M20" s="67"/>
      <c r="N20" s="68"/>
    </row>
    <row r="21" spans="1:14" s="45" customFormat="1" ht="17.25" thickBot="1">
      <c r="A21" s="146" t="str">
        <f>'Planilha Orçamentária'!A54</f>
        <v>5</v>
      </c>
      <c r="B21" s="64" t="str">
        <f>'Planilha Orçamentária'!D54</f>
        <v>COBERTURA</v>
      </c>
      <c r="C21" s="65">
        <f>'Planilha Orçamentária'!H58*(1+'Planilha Orçamentária'!E159)</f>
        <v>10989.593033531815</v>
      </c>
      <c r="D21" s="69">
        <f>C21/$C$44</f>
        <v>8.0264358975399908E-2</v>
      </c>
      <c r="E21" s="60"/>
      <c r="F21" s="68">
        <f>E21</f>
        <v>0</v>
      </c>
      <c r="G21" s="60"/>
      <c r="H21" s="68">
        <f>F21+G21</f>
        <v>0</v>
      </c>
      <c r="I21" s="60">
        <v>75</v>
      </c>
      <c r="J21" s="62">
        <f>H21+I21</f>
        <v>75</v>
      </c>
      <c r="K21" s="60">
        <v>25</v>
      </c>
      <c r="L21" s="62">
        <f>J21+K21</f>
        <v>100</v>
      </c>
      <c r="M21" s="60"/>
      <c r="N21" s="62">
        <f>L21+M21</f>
        <v>100</v>
      </c>
    </row>
    <row r="22" spans="1:14" s="45" customFormat="1" ht="17.25" thickBot="1">
      <c r="A22" s="146"/>
      <c r="B22" s="64"/>
      <c r="C22" s="65"/>
      <c r="D22" s="70"/>
      <c r="E22" s="67"/>
      <c r="F22" s="68"/>
      <c r="G22" s="67"/>
      <c r="H22" s="68"/>
      <c r="I22" s="67"/>
      <c r="J22" s="68"/>
      <c r="K22" s="67"/>
      <c r="L22" s="68"/>
      <c r="M22" s="67"/>
      <c r="N22" s="68"/>
    </row>
    <row r="23" spans="1:14" s="45" customFormat="1" ht="17.25" thickBot="1">
      <c r="A23" s="146" t="str">
        <f>'Planilha Orçamentária'!A60</f>
        <v>6</v>
      </c>
      <c r="B23" s="64" t="str">
        <f>'Planilha Orçamentária'!D60</f>
        <v>ESQUADRIAS METÁLICAS</v>
      </c>
      <c r="C23" s="65">
        <f>'Planilha Orçamentária'!H64*(1+'Planilha Orçamentária'!E159)</f>
        <v>11524.845061961016</v>
      </c>
      <c r="D23" s="69">
        <f>C23/$C$44</f>
        <v>8.4173663061644616E-2</v>
      </c>
      <c r="E23" s="60"/>
      <c r="F23" s="68">
        <f>E23</f>
        <v>0</v>
      </c>
      <c r="G23" s="60"/>
      <c r="H23" s="68">
        <f>F23+G23</f>
        <v>0</v>
      </c>
      <c r="I23" s="60">
        <v>20</v>
      </c>
      <c r="J23" s="62">
        <f>H23+I23</f>
        <v>20</v>
      </c>
      <c r="K23" s="60">
        <v>50</v>
      </c>
      <c r="L23" s="68">
        <f>K23</f>
        <v>50</v>
      </c>
      <c r="M23" s="60">
        <v>30</v>
      </c>
      <c r="N23" s="62">
        <f>L23+M23</f>
        <v>80</v>
      </c>
    </row>
    <row r="24" spans="1:14" s="45" customFormat="1" ht="17.25" thickBot="1">
      <c r="A24" s="146"/>
      <c r="B24" s="64"/>
      <c r="C24" s="65"/>
      <c r="D24" s="66"/>
      <c r="E24" s="67"/>
      <c r="F24" s="68"/>
      <c r="G24" s="67"/>
      <c r="H24" s="68"/>
      <c r="I24" s="67"/>
      <c r="J24" s="68"/>
      <c r="K24" s="67"/>
      <c r="L24" s="68"/>
      <c r="M24" s="67"/>
      <c r="N24" s="68"/>
    </row>
    <row r="25" spans="1:14" s="45" customFormat="1" ht="17.25" thickBot="1">
      <c r="A25" s="146" t="str">
        <f>'Planilha Orçamentária'!A66</f>
        <v>7</v>
      </c>
      <c r="B25" s="64" t="str">
        <f>'Planilha Orçamentária'!D66</f>
        <v>ESQUADRIAS DE MADEIRA</v>
      </c>
      <c r="C25" s="65">
        <f>'Planilha Orçamentária'!H69*(1+'Planilha Orçamentária'!E159)</f>
        <v>3586.3832965228498</v>
      </c>
      <c r="D25" s="69">
        <f>C25/$C$44</f>
        <v>2.6193759446520342E-2</v>
      </c>
      <c r="E25" s="67"/>
      <c r="F25" s="68">
        <f>E25</f>
        <v>0</v>
      </c>
      <c r="G25" s="67"/>
      <c r="H25" s="68">
        <f>F25+G25</f>
        <v>0</v>
      </c>
      <c r="I25" s="67">
        <v>15</v>
      </c>
      <c r="J25" s="62">
        <f>H25+I25</f>
        <v>15</v>
      </c>
      <c r="K25" s="67"/>
      <c r="L25" s="62">
        <f>J25+K25</f>
        <v>15</v>
      </c>
      <c r="M25" s="67">
        <v>85</v>
      </c>
      <c r="N25" s="62">
        <f>L25+M25</f>
        <v>100</v>
      </c>
    </row>
    <row r="26" spans="1:14" s="45" customFormat="1" ht="17.25" thickBot="1">
      <c r="A26" s="146"/>
      <c r="B26" s="64"/>
      <c r="C26" s="65"/>
      <c r="D26" s="66"/>
      <c r="E26" s="67"/>
      <c r="F26" s="68"/>
      <c r="G26" s="67"/>
      <c r="H26" s="68"/>
      <c r="I26" s="67"/>
      <c r="J26" s="68"/>
      <c r="K26" s="67"/>
      <c r="L26" s="68"/>
      <c r="M26" s="67"/>
      <c r="N26" s="68"/>
    </row>
    <row r="27" spans="1:14" s="45" customFormat="1" ht="17.25" thickBot="1">
      <c r="A27" s="146" t="str">
        <f>'Planilha Orçamentária'!A71</f>
        <v>8</v>
      </c>
      <c r="B27" s="64" t="str">
        <f>'Planilha Orçamentária'!D71</f>
        <v>INSTALAÇÕES HIDRAULICAS</v>
      </c>
      <c r="C27" s="65">
        <f>'Planilha Orçamentária'!H105*(1+'Planilha Orçamentária'!E159)</f>
        <v>19762.064057813557</v>
      </c>
      <c r="D27" s="69">
        <f>C27/$C$44</f>
        <v>0.14433559084411599</v>
      </c>
      <c r="E27" s="67"/>
      <c r="F27" s="68">
        <f>E27</f>
        <v>0</v>
      </c>
      <c r="G27" s="67">
        <v>20</v>
      </c>
      <c r="H27" s="68">
        <f>F27+G27</f>
        <v>20</v>
      </c>
      <c r="I27" s="67"/>
      <c r="J27" s="62">
        <f>H27+I27</f>
        <v>20</v>
      </c>
      <c r="K27" s="67">
        <v>40</v>
      </c>
      <c r="L27" s="62">
        <f>J27+K27</f>
        <v>60</v>
      </c>
      <c r="M27" s="67">
        <v>40</v>
      </c>
      <c r="N27" s="62">
        <f>L27+M27</f>
        <v>100</v>
      </c>
    </row>
    <row r="28" spans="1:14" s="45" customFormat="1" ht="17.25" thickBot="1">
      <c r="A28" s="146"/>
      <c r="B28" s="64"/>
      <c r="C28" s="65"/>
      <c r="D28" s="66"/>
      <c r="E28" s="67"/>
      <c r="F28" s="68"/>
      <c r="G28" s="67"/>
      <c r="H28" s="68"/>
      <c r="I28" s="67"/>
      <c r="J28" s="62"/>
      <c r="K28" s="67"/>
      <c r="L28" s="62"/>
      <c r="M28" s="67"/>
      <c r="N28" s="62"/>
    </row>
    <row r="29" spans="1:14" s="45" customFormat="1" ht="17.25" thickBot="1">
      <c r="A29" s="146" t="str">
        <f>'Planilha Orçamentária'!A107</f>
        <v>9</v>
      </c>
      <c r="B29" s="64" t="str">
        <f>'Planilha Orçamentária'!D107</f>
        <v>INSTALAÇÕES ELÉTRICAS</v>
      </c>
      <c r="C29" s="65">
        <f>'Planilha Orçamentária'!H122*(1+'Planilha Orçamentária'!E159)</f>
        <v>6004.1028265447439</v>
      </c>
      <c r="D29" s="69">
        <f>C29/$C$44</f>
        <v>4.3851984611674333E-2</v>
      </c>
      <c r="E29" s="67"/>
      <c r="F29" s="68">
        <f>E29</f>
        <v>0</v>
      </c>
      <c r="G29" s="67">
        <v>20</v>
      </c>
      <c r="H29" s="68">
        <f>F29+G29</f>
        <v>20</v>
      </c>
      <c r="I29" s="67"/>
      <c r="J29" s="62">
        <f>H29+I29</f>
        <v>20</v>
      </c>
      <c r="K29" s="67">
        <v>40</v>
      </c>
      <c r="L29" s="62">
        <f>J29+K29</f>
        <v>60</v>
      </c>
      <c r="M29" s="67">
        <v>40</v>
      </c>
      <c r="N29" s="62">
        <f>L29+M29</f>
        <v>100</v>
      </c>
    </row>
    <row r="30" spans="1:14" s="45" customFormat="1" ht="17.25" thickBot="1">
      <c r="A30" s="146"/>
      <c r="B30" s="64"/>
      <c r="C30" s="65"/>
      <c r="D30" s="70"/>
      <c r="E30" s="67"/>
      <c r="F30" s="68"/>
      <c r="G30" s="67"/>
      <c r="H30" s="68"/>
      <c r="I30" s="67"/>
      <c r="J30" s="68"/>
      <c r="K30" s="67"/>
      <c r="L30" s="68"/>
      <c r="M30" s="67"/>
      <c r="N30" s="68"/>
    </row>
    <row r="31" spans="1:14" s="45" customFormat="1" ht="17.25" thickBot="1">
      <c r="A31" s="146" t="str">
        <f>'Planilha Orçamentária'!A124</f>
        <v>10</v>
      </c>
      <c r="B31" s="64" t="str">
        <f>'Planilha Orçamentária'!D124</f>
        <v>REVESTIMENTO DE FORROS</v>
      </c>
      <c r="C31" s="65">
        <f>'Planilha Orçamentária'!H127*(1+'Planilha Orçamentária'!E159)</f>
        <v>1776.8786359915559</v>
      </c>
      <c r="D31" s="69">
        <f>C31/$C$44</f>
        <v>1.2977734867868008E-2</v>
      </c>
      <c r="E31" s="67"/>
      <c r="F31" s="68">
        <f>E31</f>
        <v>0</v>
      </c>
      <c r="G31" s="67"/>
      <c r="H31" s="68">
        <f>F31+G31</f>
        <v>0</v>
      </c>
      <c r="I31" s="67">
        <v>50</v>
      </c>
      <c r="J31" s="68">
        <f>H31+I31</f>
        <v>50</v>
      </c>
      <c r="K31" s="67">
        <v>50</v>
      </c>
      <c r="L31" s="62">
        <f>J31+K31</f>
        <v>100</v>
      </c>
      <c r="M31" s="67"/>
      <c r="N31" s="68">
        <f>L31+M31</f>
        <v>100</v>
      </c>
    </row>
    <row r="32" spans="1:14" s="45" customFormat="1" ht="17.25" thickBot="1">
      <c r="A32" s="146"/>
      <c r="B32" s="64"/>
      <c r="C32" s="65"/>
      <c r="D32" s="66"/>
      <c r="E32" s="67"/>
      <c r="F32" s="68"/>
      <c r="G32" s="67"/>
      <c r="H32" s="68"/>
      <c r="I32" s="67"/>
      <c r="J32" s="68"/>
      <c r="K32" s="67"/>
      <c r="L32" s="68"/>
      <c r="M32" s="67"/>
      <c r="N32" s="68"/>
    </row>
    <row r="33" spans="1:14" s="45" customFormat="1" ht="17.25" thickBot="1">
      <c r="A33" s="146" t="str">
        <f>'Planilha Orçamentária'!A129</f>
        <v>11</v>
      </c>
      <c r="B33" s="64" t="str">
        <f>'Planilha Orçamentária'!D129</f>
        <v xml:space="preserve">REVESTIMENTO DE PAREDES </v>
      </c>
      <c r="C33" s="65">
        <f>'Planilha Orçamentária'!H133*(1+'Planilha Orçamentária'!E159)</f>
        <v>19650.63038976158</v>
      </c>
      <c r="D33" s="71">
        <f>C33/$C$44</f>
        <v>0.14352171612580944</v>
      </c>
      <c r="E33" s="60"/>
      <c r="F33" s="62">
        <f>E33</f>
        <v>0</v>
      </c>
      <c r="G33" s="60"/>
      <c r="H33" s="62">
        <f>F33+G33</f>
        <v>0</v>
      </c>
      <c r="I33" s="60">
        <v>40</v>
      </c>
      <c r="J33" s="62">
        <f>H33+I33</f>
        <v>40</v>
      </c>
      <c r="K33" s="60">
        <v>40</v>
      </c>
      <c r="L33" s="62">
        <f>J33+K33</f>
        <v>80</v>
      </c>
      <c r="M33" s="60">
        <v>20</v>
      </c>
      <c r="N33" s="62">
        <f>L33+M33</f>
        <v>100</v>
      </c>
    </row>
    <row r="34" spans="1:14" s="45" customFormat="1" ht="17.25" thickBot="1">
      <c r="A34" s="146"/>
      <c r="B34" s="64"/>
      <c r="C34" s="65"/>
      <c r="D34" s="70"/>
      <c r="E34" s="67"/>
      <c r="F34" s="68"/>
      <c r="G34" s="67"/>
      <c r="H34" s="68"/>
      <c r="I34" s="67"/>
      <c r="J34" s="68"/>
      <c r="K34" s="67"/>
      <c r="L34" s="68"/>
      <c r="M34" s="67"/>
      <c r="N34" s="68"/>
    </row>
    <row r="35" spans="1:14" s="45" customFormat="1" ht="17.25" thickBot="1">
      <c r="A35" s="146" t="str">
        <f>'Planilha Orçamentária'!A135</f>
        <v>12</v>
      </c>
      <c r="B35" s="64" t="str">
        <f>'Planilha Orçamentária'!D135</f>
        <v>PISOS</v>
      </c>
      <c r="C35" s="65">
        <f>'Planilha Orçamentária'!H141*(1+'Planilha Orçamentária'!E159)</f>
        <v>11229.491874377602</v>
      </c>
      <c r="D35" s="69">
        <f>C35/$C$44</f>
        <v>8.2016500899188716E-2</v>
      </c>
      <c r="E35" s="67"/>
      <c r="F35" s="68">
        <f>E35</f>
        <v>0</v>
      </c>
      <c r="G35" s="67"/>
      <c r="H35" s="68">
        <f>F35+G35</f>
        <v>0</v>
      </c>
      <c r="I35" s="67">
        <v>40</v>
      </c>
      <c r="J35" s="62">
        <f>H35+I35</f>
        <v>40</v>
      </c>
      <c r="K35" s="67">
        <v>40</v>
      </c>
      <c r="L35" s="62">
        <f>J35+K35</f>
        <v>80</v>
      </c>
      <c r="M35" s="67">
        <v>20</v>
      </c>
      <c r="N35" s="62">
        <f>L35+M35</f>
        <v>100</v>
      </c>
    </row>
    <row r="36" spans="1:14" s="45" customFormat="1" ht="17.25" thickBot="1">
      <c r="A36" s="146"/>
      <c r="B36" s="64"/>
      <c r="C36" s="65"/>
      <c r="D36" s="70"/>
      <c r="E36" s="67"/>
      <c r="F36" s="68"/>
      <c r="G36" s="67"/>
      <c r="H36" s="68"/>
      <c r="I36" s="67"/>
      <c r="J36" s="68"/>
      <c r="K36" s="67"/>
      <c r="L36" s="68"/>
      <c r="M36" s="67"/>
      <c r="N36" s="68"/>
    </row>
    <row r="37" spans="1:14" s="45" customFormat="1" ht="17.25" thickBot="1">
      <c r="A37" s="146" t="str">
        <f>'Planilha Orçamentária'!A143</f>
        <v>13</v>
      </c>
      <c r="B37" s="64" t="str">
        <f>'Planilha Orçamentária'!D143</f>
        <v>VIDROS</v>
      </c>
      <c r="C37" s="65">
        <f>'Planilha Orçamentária'!H145*(1+'Planilha Orçamentária'!E159)</f>
        <v>781.99410286116711</v>
      </c>
      <c r="D37" s="69">
        <f>C37/$C$44</f>
        <v>5.7114267286495516E-3</v>
      </c>
      <c r="E37" s="67"/>
      <c r="F37" s="68">
        <f>E37</f>
        <v>0</v>
      </c>
      <c r="G37" s="67"/>
      <c r="H37" s="68">
        <f>F37+G37</f>
        <v>0</v>
      </c>
      <c r="I37" s="67"/>
      <c r="J37" s="62">
        <f>H37+I37</f>
        <v>0</v>
      </c>
      <c r="K37" s="67"/>
      <c r="L37" s="62">
        <f>J37+K37</f>
        <v>0</v>
      </c>
      <c r="M37" s="67">
        <v>100</v>
      </c>
      <c r="N37" s="62">
        <f>L37+M37</f>
        <v>100</v>
      </c>
    </row>
    <row r="38" spans="1:14" s="45" customFormat="1" ht="17.25" thickBot="1">
      <c r="A38" s="146"/>
      <c r="B38" s="64"/>
      <c r="C38" s="65"/>
      <c r="D38" s="70"/>
      <c r="E38" s="67"/>
      <c r="F38" s="68"/>
      <c r="G38" s="67"/>
      <c r="H38" s="68"/>
      <c r="I38" s="67"/>
      <c r="J38" s="68"/>
      <c r="K38" s="67"/>
      <c r="L38" s="68"/>
      <c r="M38" s="67"/>
      <c r="N38" s="68"/>
    </row>
    <row r="39" spans="1:14" s="45" customFormat="1" ht="17.25" thickBot="1">
      <c r="A39" s="146" t="str">
        <f>'Planilha Orçamentária'!A147</f>
        <v>14</v>
      </c>
      <c r="B39" s="64" t="str">
        <f>'Planilha Orçamentária'!D147</f>
        <v>PINTURA</v>
      </c>
      <c r="C39" s="65">
        <f>'Planilha Orçamentária'!H151*(1+'Planilha Orçamentária'!E159)</f>
        <v>6961.0308704721792</v>
      </c>
      <c r="D39" s="69">
        <f>C39/$C$44</f>
        <v>5.0841071086220033E-2</v>
      </c>
      <c r="E39" s="67"/>
      <c r="F39" s="68">
        <f>E39</f>
        <v>0</v>
      </c>
      <c r="G39" s="67"/>
      <c r="H39" s="68">
        <f>F39+G39</f>
        <v>0</v>
      </c>
      <c r="I39" s="67"/>
      <c r="J39" s="62">
        <f>H39+I39</f>
        <v>0</v>
      </c>
      <c r="K39" s="67"/>
      <c r="L39" s="62">
        <f>J39+K39</f>
        <v>0</v>
      </c>
      <c r="M39" s="67">
        <v>100</v>
      </c>
      <c r="N39" s="62">
        <f>L39+M39</f>
        <v>100</v>
      </c>
    </row>
    <row r="40" spans="1:14" s="45" customFormat="1" ht="17.25" thickBot="1">
      <c r="A40" s="146"/>
      <c r="B40" s="64"/>
      <c r="C40" s="65"/>
      <c r="D40" s="70"/>
      <c r="E40" s="67"/>
      <c r="F40" s="68"/>
      <c r="G40" s="67"/>
      <c r="H40" s="68"/>
      <c r="I40" s="67"/>
      <c r="J40" s="68"/>
      <c r="K40" s="67"/>
      <c r="L40" s="68"/>
      <c r="M40" s="67"/>
      <c r="N40" s="68"/>
    </row>
    <row r="41" spans="1:14" s="45" customFormat="1" ht="17.25" thickBot="1">
      <c r="A41" s="146" t="str">
        <f>'Planilha Orçamentária'!A153</f>
        <v>15</v>
      </c>
      <c r="B41" s="64" t="str">
        <f>'Planilha Orçamentária'!D153</f>
        <v>SERVIÇOS COMPLEMENTARES</v>
      </c>
      <c r="C41" s="65">
        <f>'Planilha Orçamentária'!H156*(1+'Planilha Orçamentária'!E159)</f>
        <v>197.97320110181982</v>
      </c>
      <c r="D41" s="69">
        <f>C41/$C$44</f>
        <v>1.4459308940977902E-3</v>
      </c>
      <c r="E41" s="67"/>
      <c r="F41" s="68">
        <f>E41</f>
        <v>0</v>
      </c>
      <c r="G41" s="67"/>
      <c r="H41" s="68">
        <f>F41+G41</f>
        <v>0</v>
      </c>
      <c r="I41" s="67"/>
      <c r="J41" s="62">
        <f>H41+I41</f>
        <v>0</v>
      </c>
      <c r="K41" s="67"/>
      <c r="L41" s="62">
        <f>J41+K41</f>
        <v>0</v>
      </c>
      <c r="M41" s="67">
        <v>100</v>
      </c>
      <c r="N41" s="62">
        <f>L41+M41</f>
        <v>100</v>
      </c>
    </row>
    <row r="42" spans="1:14" s="45" customFormat="1" ht="17.25" thickBot="1">
      <c r="A42" s="63"/>
      <c r="B42" s="64"/>
      <c r="C42" s="65"/>
      <c r="D42" s="70"/>
      <c r="E42" s="67"/>
      <c r="F42" s="68"/>
      <c r="G42" s="67"/>
      <c r="H42" s="68"/>
      <c r="I42" s="67"/>
      <c r="J42" s="68"/>
      <c r="K42" s="67"/>
      <c r="L42" s="68"/>
      <c r="M42" s="67"/>
      <c r="N42" s="68"/>
    </row>
    <row r="43" spans="1:14" ht="18" thickTop="1" thickBot="1">
      <c r="A43" s="72"/>
      <c r="B43" s="73"/>
      <c r="C43" s="74">
        <f>SUM(C13:C42)</f>
        <v>136917.47089016181</v>
      </c>
      <c r="D43" s="75"/>
      <c r="E43" s="76"/>
      <c r="F43" s="76"/>
      <c r="G43" s="76"/>
      <c r="H43" s="76"/>
      <c r="I43" s="76"/>
      <c r="J43" s="76"/>
      <c r="K43" s="76"/>
      <c r="L43" s="76"/>
      <c r="M43" s="76"/>
      <c r="N43" s="76"/>
    </row>
    <row r="44" spans="1:14" ht="15.75" thickTop="1" thickBot="1">
      <c r="A44" s="147"/>
      <c r="B44" s="207" t="s">
        <v>34</v>
      </c>
      <c r="C44" s="208">
        <f>C43</f>
        <v>136917.47089016181</v>
      </c>
      <c r="D44" s="209">
        <f>SUM(D13:D42)</f>
        <v>1</v>
      </c>
      <c r="E44" s="210">
        <f>SUMPRODUCT(E13:E42,$D$13:$D$42)/100</f>
        <v>0.13528220225430004</v>
      </c>
      <c r="F44" s="211">
        <f>E44</f>
        <v>0.13528220225430004</v>
      </c>
      <c r="G44" s="210">
        <f>SUMPRODUCT(G13:G42,$D$13:$D$42)/100</f>
        <v>0.16289222709069695</v>
      </c>
      <c r="H44" s="212">
        <f>F44+G44</f>
        <v>0.29817442934499699</v>
      </c>
      <c r="I44" s="210">
        <f>SUMPRODUCT(I13:I42,$D$13:$D$42)/100</f>
        <v>0.24179556820976253</v>
      </c>
      <c r="J44" s="212">
        <f>H44+I44</f>
        <v>0.5399699975547595</v>
      </c>
      <c r="K44" s="210">
        <f>SUMPRODUCT(K13:K42,$D$13:$D$42)/100</f>
        <v>0.23413210570092169</v>
      </c>
      <c r="L44" s="212">
        <f>J44+K44</f>
        <v>0.77410210325568118</v>
      </c>
      <c r="M44" s="210">
        <f>SUMPRODUCT(M13:M42,$D$13:$D$42)/100</f>
        <v>0.22589789674431882</v>
      </c>
      <c r="N44" s="212">
        <f>L44+M44</f>
        <v>1</v>
      </c>
    </row>
    <row r="45" spans="1:14" ht="15.75" thickTop="1" thickBot="1">
      <c r="A45" s="148"/>
      <c r="B45" s="213" t="s">
        <v>35</v>
      </c>
      <c r="C45" s="214"/>
      <c r="D45" s="215"/>
      <c r="E45" s="233">
        <f>E44*$C$44</f>
        <v>18522.49698911011</v>
      </c>
      <c r="F45" s="233"/>
      <c r="G45" s="233">
        <f>G44*$C$44</f>
        <v>22302.791760924127</v>
      </c>
      <c r="H45" s="233"/>
      <c r="I45" s="233">
        <f>I44*$C$44</f>
        <v>33106.037671730293</v>
      </c>
      <c r="J45" s="233"/>
      <c r="K45" s="233">
        <f>K44*$C$44</f>
        <v>32056.775766758234</v>
      </c>
      <c r="L45" s="233"/>
      <c r="M45" s="233">
        <f>M44*$C$44</f>
        <v>30929.36870163905</v>
      </c>
      <c r="N45" s="233"/>
    </row>
    <row r="46" spans="1:14" ht="22.5" customHeight="1" thickTop="1">
      <c r="K46" s="231"/>
      <c r="L46" s="231"/>
      <c r="M46" s="231"/>
      <c r="N46" s="231"/>
    </row>
    <row r="47" spans="1:14" ht="22.5" customHeight="1">
      <c r="K47" s="181"/>
      <c r="L47" s="181"/>
      <c r="M47" s="181"/>
      <c r="N47" s="181"/>
    </row>
    <row r="48" spans="1:14" ht="22.5" customHeight="1"/>
    <row r="49" spans="5:11">
      <c r="E49" s="239" t="s">
        <v>283</v>
      </c>
      <c r="F49" s="239"/>
      <c r="G49" s="239"/>
      <c r="I49" s="36"/>
      <c r="J49" s="230" t="s">
        <v>284</v>
      </c>
      <c r="K49" s="230"/>
    </row>
    <row r="50" spans="5:11" ht="20.25" customHeight="1">
      <c r="E50" s="240" t="s">
        <v>282</v>
      </c>
      <c r="F50" s="240"/>
      <c r="G50" s="240"/>
      <c r="I50" s="230" t="s">
        <v>285</v>
      </c>
      <c r="J50" s="230"/>
      <c r="K50" s="230"/>
    </row>
    <row r="51" spans="5:11">
      <c r="E51" s="240"/>
      <c r="F51" s="240"/>
      <c r="G51" s="240"/>
      <c r="I51" s="243"/>
      <c r="J51" s="243"/>
      <c r="K51" s="243"/>
    </row>
    <row r="52" spans="5:11">
      <c r="E52" s="241"/>
      <c r="F52" s="242"/>
      <c r="G52" s="242"/>
      <c r="J52" s="160"/>
      <c r="K52" s="51"/>
    </row>
    <row r="128" spans="3:10" s="44" customFormat="1" ht="90" customHeight="1">
      <c r="C128" s="77"/>
      <c r="D128" s="47"/>
      <c r="E128" s="47"/>
      <c r="F128" s="78"/>
      <c r="H128" s="79"/>
      <c r="I128" s="47"/>
      <c r="J128" s="78"/>
    </row>
  </sheetData>
  <sheetProtection selectLockedCells="1" selectUnlockedCells="1"/>
  <mergeCells count="24">
    <mergeCell ref="E49:G49"/>
    <mergeCell ref="E50:G51"/>
    <mergeCell ref="E52:G52"/>
    <mergeCell ref="J49:K49"/>
    <mergeCell ref="I50:K50"/>
    <mergeCell ref="I51:K51"/>
    <mergeCell ref="B2:N2"/>
    <mergeCell ref="B3:N3"/>
    <mergeCell ref="A8:N8"/>
    <mergeCell ref="C10:C12"/>
    <mergeCell ref="D10:D12"/>
    <mergeCell ref="E10:F11"/>
    <mergeCell ref="G10:H11"/>
    <mergeCell ref="I10:J11"/>
    <mergeCell ref="K46:L46"/>
    <mergeCell ref="M46:N46"/>
    <mergeCell ref="M10:N11"/>
    <mergeCell ref="M45:N45"/>
    <mergeCell ref="A11:B11"/>
    <mergeCell ref="E45:F45"/>
    <mergeCell ref="G45:H45"/>
    <mergeCell ref="I45:J45"/>
    <mergeCell ref="K45:L45"/>
    <mergeCell ref="K10:L11"/>
  </mergeCells>
  <printOptions horizontalCentered="1"/>
  <pageMargins left="0.11811023622047245" right="0.27559055118110237" top="1.0900000000000001" bottom="0.39370078740157483" header="0.51181102362204722" footer="0.11811023622047245"/>
  <pageSetup paperSize="77" scale="60" firstPageNumber="0" orientation="portrait" horizontalDpi="300" verticalDpi="300" r:id="rId1"/>
  <headerFooter alignWithMargins="0">
    <oddFooter>&amp;L&amp;A&amp;RPágina &amp;P de &amp;N</oddFooter>
  </headerFooter>
  <ignoredErrors>
    <ignoredError sqref="B14:D20 B22:D22 B21 D21 B24:D24 B23 D23 B26:D26 B25 D25 B28:D28 B27 D27 B32:D32 B31 D31 B34:D34 B33 D33 B36:D36 B35 D35 B38:D38 B37 D37 B40:D40 B39 D39 B42:D45 B41 D41 B13 D13 B30:D30 B29 D29" evalError="1"/>
  </ignoredErrors>
  <drawing r:id="rId2"/>
</worksheet>
</file>

<file path=docProps/app.xml><?xml version="1.0" encoding="utf-8"?>
<Properties xmlns="http://schemas.openxmlformats.org/officeDocument/2006/extended-properties" xmlns:vt="http://schemas.openxmlformats.org/officeDocument/2006/docPropsVTypes">
  <TotalTime>2128</TotalTime>
  <DocSecurity>0</DocSecurity>
  <ScaleCrop>false</ScaleCrop>
  <HeadingPairs>
    <vt:vector size="4" baseType="variant">
      <vt:variant>
        <vt:lpstr>Planilhas</vt:lpstr>
      </vt:variant>
      <vt:variant>
        <vt:i4>2</vt:i4>
      </vt:variant>
      <vt:variant>
        <vt:lpstr>Intervalos nomeados</vt:lpstr>
      </vt:variant>
      <vt:variant>
        <vt:i4>8</vt:i4>
      </vt:variant>
    </vt:vector>
  </HeadingPairs>
  <TitlesOfParts>
    <vt:vector size="10" baseType="lpstr">
      <vt:lpstr>Planilha Orçamentária</vt:lpstr>
      <vt:lpstr>Cronograma</vt:lpstr>
      <vt:lpstr>Cronograma!__xlnm.Print_Area</vt:lpstr>
      <vt:lpstr>'Planilha Orçamentária'!__xlnm.Print_Area</vt:lpstr>
      <vt:lpstr>Cronograma!__xlnm.Print_Titles</vt:lpstr>
      <vt:lpstr>'Planilha Orçamentária'!__xlnm.Print_Titles</vt:lpstr>
      <vt:lpstr>Cronograma!Area_de_impressao</vt:lpstr>
      <vt:lpstr>'Planilha Orçamentária'!Area_de_impressao</vt:lpstr>
      <vt:lpstr>Cronograma!Titulos_de_impressao</vt:lpstr>
      <vt:lpstr>'Planilha Orçamentária'!Titulos_de_impressao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alexandre</cp:lastModifiedBy>
  <cp:revision>103</cp:revision>
  <cp:lastPrinted>2020-03-05T13:27:21Z</cp:lastPrinted>
  <dcterms:created xsi:type="dcterms:W3CDTF">2009-10-15T14:59:53Z</dcterms:created>
  <dcterms:modified xsi:type="dcterms:W3CDTF">2020-03-23T12:23:00Z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