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iane\Desktop\CAIO\"/>
    </mc:Choice>
  </mc:AlternateContent>
  <xr:revisionPtr revIDLastSave="0" documentId="13_ncr:1_{38AB26FA-6DB6-414B-A97D-A96454C5315C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Planilha" sheetId="11" r:id="rId1"/>
    <sheet name="Cronograma" sheetId="13" r:id="rId2"/>
    <sheet name="Plan1" sheetId="12" r:id="rId3"/>
  </sheets>
  <externalReferences>
    <externalReference r:id="rId4"/>
  </externalReferences>
  <definedNames>
    <definedName name="_xlnm.Print_Area" localSheetId="1">Cronograma!$A$1:$X$66</definedName>
    <definedName name="_xlnm.Print_Titles" localSheetId="0">Planilha!$1:$10</definedName>
  </definedNames>
  <calcPr calcId="181029"/>
</workbook>
</file>

<file path=xl/calcChain.xml><?xml version="1.0" encoding="utf-8"?>
<calcChain xmlns="http://schemas.openxmlformats.org/spreadsheetml/2006/main">
  <c r="G12" i="11" l="1"/>
  <c r="G169" i="11"/>
  <c r="G46" i="11"/>
  <c r="G13" i="11"/>
  <c r="G450" i="11"/>
  <c r="G449" i="11" s="1"/>
  <c r="G448" i="11"/>
  <c r="G447" i="11"/>
  <c r="G446" i="11"/>
  <c r="G445" i="11"/>
  <c r="G444" i="11"/>
  <c r="G443" i="11"/>
  <c r="G442" i="11"/>
  <c r="G441" i="11"/>
  <c r="G440" i="11"/>
  <c r="G438" i="11"/>
  <c r="G437" i="11" s="1"/>
  <c r="G436" i="11"/>
  <c r="G435" i="11"/>
  <c r="G434" i="11"/>
  <c r="G432" i="11"/>
  <c r="G431" i="11"/>
  <c r="G430" i="11"/>
  <c r="G429" i="11"/>
  <c r="G428" i="11"/>
  <c r="G427" i="11"/>
  <c r="G425" i="11"/>
  <c r="G424" i="11"/>
  <c r="G423" i="11"/>
  <c r="G422" i="11"/>
  <c r="G421" i="11"/>
  <c r="G420" i="11"/>
  <c r="G419" i="11"/>
  <c r="G418" i="11"/>
  <c r="G417" i="11"/>
  <c r="G416" i="11"/>
  <c r="G415" i="11"/>
  <c r="G414" i="11"/>
  <c r="G412" i="11"/>
  <c r="G411" i="11" s="1"/>
  <c r="G410" i="11"/>
  <c r="G409" i="11"/>
  <c r="G408" i="11"/>
  <c r="G407" i="11"/>
  <c r="G406" i="11"/>
  <c r="G404" i="11"/>
  <c r="G403" i="11"/>
  <c r="G399" i="11"/>
  <c r="G398" i="11"/>
  <c r="G396" i="11"/>
  <c r="G395" i="11"/>
  <c r="G394" i="11"/>
  <c r="G393" i="11"/>
  <c r="G392" i="11"/>
  <c r="G391" i="11"/>
  <c r="G390" i="11"/>
  <c r="G389" i="11"/>
  <c r="G388" i="11"/>
  <c r="G386" i="11"/>
  <c r="G385" i="11"/>
  <c r="G384" i="11"/>
  <c r="G380" i="11"/>
  <c r="G379" i="11" s="1"/>
  <c r="G378" i="11"/>
  <c r="G377" i="11"/>
  <c r="G376" i="11"/>
  <c r="G375" i="11"/>
  <c r="G371" i="11"/>
  <c r="G370" i="11" s="1"/>
  <c r="G369" i="11"/>
  <c r="G368" i="11"/>
  <c r="G367" i="11"/>
  <c r="G365" i="11"/>
  <c r="G364" i="11"/>
  <c r="G363" i="11"/>
  <c r="G362" i="11"/>
  <c r="G360" i="11"/>
  <c r="G359" i="11"/>
  <c r="G358" i="11"/>
  <c r="G354" i="11"/>
  <c r="G353" i="11"/>
  <c r="G351" i="11"/>
  <c r="G350" i="11"/>
  <c r="G349" i="11"/>
  <c r="G348" i="11"/>
  <c r="G347" i="11"/>
  <c r="G346" i="11"/>
  <c r="G345" i="11"/>
  <c r="G343" i="11"/>
  <c r="G342" i="11"/>
  <c r="G338" i="11"/>
  <c r="G337" i="11"/>
  <c r="G335" i="11"/>
  <c r="G333" i="11"/>
  <c r="G332" i="11"/>
  <c r="G331" i="11"/>
  <c r="G327" i="11"/>
  <c r="G326" i="11" s="1"/>
  <c r="G323" i="11"/>
  <c r="G322" i="11"/>
  <c r="G321" i="11"/>
  <c r="G320" i="11"/>
  <c r="G319" i="11"/>
  <c r="G318" i="11"/>
  <c r="G317" i="11"/>
  <c r="G316" i="11"/>
  <c r="G315" i="11"/>
  <c r="G314" i="11"/>
  <c r="G313" i="11"/>
  <c r="G311" i="11"/>
  <c r="G310" i="11"/>
  <c r="G308" i="11"/>
  <c r="G307" i="11"/>
  <c r="G306" i="11"/>
  <c r="G304" i="11"/>
  <c r="G302" i="11"/>
  <c r="G301" i="11"/>
  <c r="G300" i="11"/>
  <c r="G299" i="11"/>
  <c r="G298" i="11"/>
  <c r="G297" i="11"/>
  <c r="G296" i="11"/>
  <c r="G295" i="11"/>
  <c r="G294" i="11"/>
  <c r="G292" i="11"/>
  <c r="G291" i="11"/>
  <c r="G290" i="11"/>
  <c r="G289" i="11"/>
  <c r="G288" i="11"/>
  <c r="G287" i="11"/>
  <c r="G286" i="11"/>
  <c r="G285" i="11"/>
  <c r="G284" i="11"/>
  <c r="G283" i="11"/>
  <c r="G282" i="11"/>
  <c r="G281" i="11"/>
  <c r="G280" i="11"/>
  <c r="G279" i="11"/>
  <c r="G278" i="11"/>
  <c r="G276" i="11"/>
  <c r="G275" i="11"/>
  <c r="G274" i="11"/>
  <c r="G273" i="11"/>
  <c r="G271" i="11"/>
  <c r="G270" i="11"/>
  <c r="G269" i="11"/>
  <c r="G267" i="11"/>
  <c r="G266" i="11"/>
  <c r="G265" i="11"/>
  <c r="G264" i="11"/>
  <c r="G263" i="11"/>
  <c r="G262" i="11"/>
  <c r="G261" i="11"/>
  <c r="G260" i="11"/>
  <c r="G259" i="11"/>
  <c r="G258" i="11"/>
  <c r="G257" i="11"/>
  <c r="G256" i="11"/>
  <c r="G255" i="11"/>
  <c r="G254" i="11"/>
  <c r="G252" i="11"/>
  <c r="G251" i="11"/>
  <c r="G250" i="11"/>
  <c r="G249" i="11"/>
  <c r="G248" i="11"/>
  <c r="G247" i="11"/>
  <c r="G245" i="11"/>
  <c r="G244" i="11"/>
  <c r="G243" i="11"/>
  <c r="G242" i="11"/>
  <c r="G241" i="11"/>
  <c r="G240" i="11"/>
  <c r="G239" i="11"/>
  <c r="G235" i="11"/>
  <c r="G234" i="11"/>
  <c r="G233" i="11"/>
  <c r="G232" i="11"/>
  <c r="G231" i="11"/>
  <c r="G229" i="11"/>
  <c r="G228" i="11"/>
  <c r="G227" i="11"/>
  <c r="G226" i="11"/>
  <c r="G225" i="11"/>
  <c r="G224" i="11"/>
  <c r="G223" i="11"/>
  <c r="G222" i="11"/>
  <c r="G221" i="11"/>
  <c r="G220" i="11"/>
  <c r="G219" i="11"/>
  <c r="G218" i="11"/>
  <c r="G217" i="11"/>
  <c r="G215" i="11"/>
  <c r="G214" i="11"/>
  <c r="G212" i="11"/>
  <c r="G211" i="11"/>
  <c r="G210" i="11"/>
  <c r="G209" i="11"/>
  <c r="G208" i="11"/>
  <c r="G207" i="11"/>
  <c r="G206" i="11"/>
  <c r="G205" i="11"/>
  <c r="G204" i="11"/>
  <c r="G203" i="11"/>
  <c r="G202" i="11"/>
  <c r="G201" i="11"/>
  <c r="G200" i="11"/>
  <c r="G198" i="11"/>
  <c r="G197" i="11"/>
  <c r="G196" i="11"/>
  <c r="G195" i="11"/>
  <c r="G194" i="11"/>
  <c r="G193" i="11"/>
  <c r="G191" i="11"/>
  <c r="G190" i="11"/>
  <c r="G189" i="11"/>
  <c r="G188" i="11"/>
  <c r="G186" i="11"/>
  <c r="G185" i="11"/>
  <c r="G184" i="11"/>
  <c r="G182" i="11"/>
  <c r="G181" i="11" s="1"/>
  <c r="G180" i="11"/>
  <c r="G179" i="11"/>
  <c r="G178" i="11"/>
  <c r="G177" i="11"/>
  <c r="G176" i="11"/>
  <c r="G174" i="11"/>
  <c r="G173" i="11"/>
  <c r="G172" i="11"/>
  <c r="G170" i="11"/>
  <c r="G168" i="11"/>
  <c r="G167" i="11"/>
  <c r="G166" i="11"/>
  <c r="G164" i="11"/>
  <c r="G163" i="11"/>
  <c r="G162" i="11"/>
  <c r="G161" i="11"/>
  <c r="G160" i="11"/>
  <c r="G159" i="11"/>
  <c r="G158" i="11"/>
  <c r="G156" i="11"/>
  <c r="G155" i="11"/>
  <c r="G154" i="11"/>
  <c r="G153" i="11"/>
  <c r="G152" i="11"/>
  <c r="G151" i="11"/>
  <c r="G150" i="11"/>
  <c r="G148" i="11"/>
  <c r="G147" i="11"/>
  <c r="G146" i="11"/>
  <c r="G145" i="11"/>
  <c r="G144" i="11"/>
  <c r="G142" i="11"/>
  <c r="G141" i="11" s="1"/>
  <c r="G138" i="11"/>
  <c r="G137" i="11"/>
  <c r="G135" i="11"/>
  <c r="G133" i="11"/>
  <c r="G132" i="11" s="1"/>
  <c r="G129" i="11"/>
  <c r="G128" i="11"/>
  <c r="G127" i="11"/>
  <c r="G126" i="11"/>
  <c r="G125" i="11"/>
  <c r="G123" i="11"/>
  <c r="G122" i="11"/>
  <c r="G121" i="11"/>
  <c r="G120" i="11"/>
  <c r="G119" i="11"/>
  <c r="G118" i="11"/>
  <c r="G117" i="11"/>
  <c r="G116" i="11"/>
  <c r="G115" i="11"/>
  <c r="G114" i="11"/>
  <c r="G113" i="11"/>
  <c r="G111" i="11"/>
  <c r="G110" i="11"/>
  <c r="G109" i="11"/>
  <c r="G108" i="11"/>
  <c r="G107" i="11"/>
  <c r="G106" i="11"/>
  <c r="G105" i="11"/>
  <c r="G104" i="11"/>
  <c r="G103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4" i="11"/>
  <c r="G83" i="11"/>
  <c r="G82" i="11"/>
  <c r="G81" i="11"/>
  <c r="G80" i="11"/>
  <c r="G79" i="11"/>
  <c r="G75" i="11"/>
  <c r="G74" i="11"/>
  <c r="G73" i="11"/>
  <c r="G71" i="11"/>
  <c r="G70" i="11"/>
  <c r="G69" i="11"/>
  <c r="G68" i="11"/>
  <c r="G67" i="11"/>
  <c r="G66" i="11"/>
  <c r="G65" i="11"/>
  <c r="G64" i="11"/>
  <c r="G60" i="11"/>
  <c r="G59" i="11"/>
  <c r="G57" i="11"/>
  <c r="G56" i="11"/>
  <c r="G55" i="11"/>
  <c r="G53" i="11"/>
  <c r="G52" i="11" s="1"/>
  <c r="G49" i="11"/>
  <c r="G47" i="11"/>
  <c r="G45" i="11"/>
  <c r="G44" i="11" s="1"/>
  <c r="G43" i="11"/>
  <c r="G42" i="11"/>
  <c r="G41" i="11"/>
  <c r="G39" i="11"/>
  <c r="G37" i="11"/>
  <c r="G36" i="11"/>
  <c r="G35" i="11"/>
  <c r="G34" i="11"/>
  <c r="G33" i="11"/>
  <c r="G31" i="11"/>
  <c r="G30" i="11"/>
  <c r="G29" i="11"/>
  <c r="G28" i="11"/>
  <c r="G27" i="11"/>
  <c r="G23" i="11"/>
  <c r="G22" i="11" s="1"/>
  <c r="G21" i="11"/>
  <c r="G20" i="11" s="1"/>
  <c r="G19" i="11"/>
  <c r="G18" i="11"/>
  <c r="G16" i="11"/>
  <c r="G15" i="11" s="1"/>
  <c r="G14" i="11"/>
  <c r="T15" i="13"/>
  <c r="B4" i="13"/>
  <c r="B3" i="13"/>
  <c r="B2" i="13"/>
  <c r="C47" i="13"/>
  <c r="G330" i="11" l="1"/>
  <c r="G17" i="11"/>
  <c r="G439" i="11"/>
  <c r="G433" i="11"/>
  <c r="G426" i="11"/>
  <c r="G413" i="11"/>
  <c r="G405" i="11"/>
  <c r="G402" i="11"/>
  <c r="G397" i="11"/>
  <c r="G387" i="11"/>
  <c r="G383" i="11"/>
  <c r="G374" i="11"/>
  <c r="G366" i="11"/>
  <c r="G361" i="11"/>
  <c r="G357" i="11"/>
  <c r="G352" i="11"/>
  <c r="G344" i="11"/>
  <c r="G341" i="11"/>
  <c r="G336" i="11"/>
  <c r="G334" i="11"/>
  <c r="G325" i="11"/>
  <c r="G312" i="11"/>
  <c r="G309" i="11"/>
  <c r="G305" i="11"/>
  <c r="G303" i="11"/>
  <c r="G293" i="11"/>
  <c r="G277" i="11"/>
  <c r="G272" i="11"/>
  <c r="G268" i="11"/>
  <c r="G253" i="11"/>
  <c r="G246" i="11"/>
  <c r="G238" i="11"/>
  <c r="G230" i="11"/>
  <c r="G216" i="11"/>
  <c r="G213" i="11"/>
  <c r="G199" i="11"/>
  <c r="G192" i="11"/>
  <c r="G187" i="11"/>
  <c r="G183" i="11"/>
  <c r="G175" i="11"/>
  <c r="G171" i="11"/>
  <c r="G165" i="11"/>
  <c r="G157" i="11"/>
  <c r="G149" i="11"/>
  <c r="G143" i="11"/>
  <c r="G136" i="11"/>
  <c r="G134" i="11"/>
  <c r="G124" i="11"/>
  <c r="G112" i="11"/>
  <c r="G102" i="11"/>
  <c r="G85" i="11"/>
  <c r="G78" i="11"/>
  <c r="G72" i="11"/>
  <c r="G63" i="11"/>
  <c r="G58" i="11"/>
  <c r="G54" i="11"/>
  <c r="G48" i="11"/>
  <c r="G40" i="11"/>
  <c r="G38" i="11"/>
  <c r="G32" i="11"/>
  <c r="G26" i="11"/>
  <c r="G401" i="11" l="1"/>
  <c r="G382" i="11"/>
  <c r="G373" i="11"/>
  <c r="G356" i="11"/>
  <c r="G340" i="11"/>
  <c r="D32" i="13" s="1"/>
  <c r="G329" i="11"/>
  <c r="D30" i="13" s="1"/>
  <c r="D28" i="13"/>
  <c r="L29" i="13" s="1"/>
  <c r="G237" i="11"/>
  <c r="G140" i="11"/>
  <c r="G131" i="11"/>
  <c r="D22" i="13"/>
  <c r="G101" i="11"/>
  <c r="G77" i="11"/>
  <c r="G62" i="11"/>
  <c r="G51" i="11"/>
  <c r="G25" i="11"/>
  <c r="D10" i="13"/>
  <c r="D40" i="13" l="1"/>
  <c r="D38" i="13"/>
  <c r="D36" i="13"/>
  <c r="D34" i="13"/>
  <c r="K33" i="13"/>
  <c r="N33" i="13"/>
  <c r="M33" i="13"/>
  <c r="L33" i="13"/>
  <c r="N31" i="13"/>
  <c r="O31" i="13"/>
  <c r="D26" i="13"/>
  <c r="D24" i="13"/>
  <c r="N25" i="13" s="1"/>
  <c r="K23" i="13"/>
  <c r="I23" i="13"/>
  <c r="J23" i="13"/>
  <c r="D20" i="13"/>
  <c r="D18" i="13"/>
  <c r="D16" i="13"/>
  <c r="G452" i="11"/>
  <c r="D14" i="13"/>
  <c r="H15" i="13" s="1"/>
  <c r="D12" i="13"/>
  <c r="F11" i="13"/>
  <c r="G11" i="13"/>
  <c r="I15" i="13" l="1"/>
  <c r="J15" i="13"/>
  <c r="G15" i="13"/>
  <c r="F41" i="13"/>
  <c r="Q41" i="13"/>
  <c r="P41" i="13"/>
  <c r="M41" i="13"/>
  <c r="L41" i="13"/>
  <c r="O41" i="13"/>
  <c r="K41" i="13"/>
  <c r="N41" i="13"/>
  <c r="P39" i="13"/>
  <c r="Q39" i="13"/>
  <c r="Q43" i="13" s="1"/>
  <c r="O39" i="13"/>
  <c r="P37" i="13"/>
  <c r="O37" i="13"/>
  <c r="L35" i="13"/>
  <c r="M35" i="13"/>
  <c r="N35" i="13"/>
  <c r="O35" i="13"/>
  <c r="J27" i="13"/>
  <c r="M27" i="13"/>
  <c r="N27" i="13"/>
  <c r="O27" i="13"/>
  <c r="L27" i="13"/>
  <c r="I27" i="13"/>
  <c r="K27" i="13"/>
  <c r="O25" i="13"/>
  <c r="M25" i="13"/>
  <c r="L25" i="13"/>
  <c r="J25" i="13"/>
  <c r="I25" i="13"/>
  <c r="K25" i="13"/>
  <c r="M21" i="13"/>
  <c r="K21" i="13"/>
  <c r="L21" i="13"/>
  <c r="O21" i="13"/>
  <c r="J21" i="13"/>
  <c r="N21" i="13"/>
  <c r="N19" i="13"/>
  <c r="L19" i="13"/>
  <c r="O19" i="13"/>
  <c r="J19" i="13"/>
  <c r="M19" i="13"/>
  <c r="D43" i="13"/>
  <c r="E32" i="13" s="1"/>
  <c r="H17" i="13"/>
  <c r="J17" i="13"/>
  <c r="G17" i="13"/>
  <c r="I17" i="13"/>
  <c r="F13" i="13"/>
  <c r="I13" i="13"/>
  <c r="H13" i="13"/>
  <c r="G13" i="13"/>
  <c r="F43" i="13" l="1"/>
  <c r="F44" i="13" s="1"/>
  <c r="F45" i="13" s="1"/>
  <c r="P43" i="13"/>
  <c r="P44" i="13" s="1"/>
  <c r="K43" i="13"/>
  <c r="K44" i="13" s="1"/>
  <c r="L43" i="13"/>
  <c r="L44" i="13" s="1"/>
  <c r="M43" i="13"/>
  <c r="M44" i="13" s="1"/>
  <c r="J43" i="13"/>
  <c r="J44" i="13" s="1"/>
  <c r="N43" i="13"/>
  <c r="N44" i="13" s="1"/>
  <c r="O43" i="13"/>
  <c r="O44" i="13" s="1"/>
  <c r="E18" i="13"/>
  <c r="E22" i="13"/>
  <c r="E34" i="13"/>
  <c r="E40" i="13"/>
  <c r="E24" i="13"/>
  <c r="E28" i="13"/>
  <c r="E30" i="13"/>
  <c r="E26" i="13"/>
  <c r="E14" i="13"/>
  <c r="E10" i="13"/>
  <c r="E12" i="13"/>
  <c r="Q44" i="13"/>
  <c r="E16" i="13"/>
  <c r="E38" i="13"/>
  <c r="E20" i="13"/>
  <c r="E36" i="13"/>
  <c r="H43" i="13"/>
  <c r="H44" i="13" s="1"/>
  <c r="I43" i="13"/>
  <c r="I44" i="13" s="1"/>
  <c r="G43" i="13"/>
  <c r="G44" i="13" s="1"/>
  <c r="E43" i="13" l="1"/>
  <c r="T19" i="13"/>
  <c r="G45" i="13"/>
  <c r="H45" i="13" s="1"/>
  <c r="I45" i="13" s="1"/>
  <c r="J45" i="13" s="1"/>
  <c r="K45" i="13" s="1"/>
  <c r="L45" i="13" s="1"/>
  <c r="M45" i="13" s="1"/>
  <c r="N45" i="13" s="1"/>
  <c r="O45" i="13" s="1"/>
  <c r="P45" i="13" s="1"/>
  <c r="Q45" i="13" s="1"/>
  <c r="T9" i="13"/>
  <c r="U11" i="13" s="1"/>
  <c r="T21" i="13" l="1"/>
  <c r="U21" i="13" s="1"/>
  <c r="U13" i="13"/>
  <c r="T23" i="13" s="1"/>
  <c r="T25" i="13" l="1"/>
  <c r="U23" i="13"/>
</calcChain>
</file>

<file path=xl/sharedStrings.xml><?xml version="1.0" encoding="utf-8"?>
<sst xmlns="http://schemas.openxmlformats.org/spreadsheetml/2006/main" count="1585" uniqueCount="877">
  <si>
    <t xml:space="preserve"> UN</t>
  </si>
  <si>
    <t>03.02.005</t>
  </si>
  <si>
    <t>TELA ARMADURA (MALHA ACO CA 60 FYK= 600 M PA)</t>
  </si>
  <si>
    <t>KG</t>
  </si>
  <si>
    <t>03.03.000</t>
  </si>
  <si>
    <t>CONCRETO</t>
  </si>
  <si>
    <t>03.03.018</t>
  </si>
  <si>
    <t>M2</t>
  </si>
  <si>
    <t>03.03.026</t>
  </si>
  <si>
    <t>CONCRETO DOSADO,BOMBEADO E LANCADO FCK 25 MPA</t>
  </si>
  <si>
    <t>M3</t>
  </si>
  <si>
    <t>04.00.000</t>
  </si>
  <si>
    <t>ALVENARIA E OUTROS ELEMENTOS DIVISORIOS</t>
  </si>
  <si>
    <t>04.01.000</t>
  </si>
  <si>
    <t>ALVENARIA</t>
  </si>
  <si>
    <t>04.01.030</t>
  </si>
  <si>
    <t>ALVENARIA DE BLOCOS DE CONCRETO E=9CM CLASSE C</t>
  </si>
  <si>
    <t>04.01.033</t>
  </si>
  <si>
    <t>ALVENARIA DE BLOCO DE CONCRETO 14X19X39 CM CLASSE C</t>
  </si>
  <si>
    <t>04.01.034</t>
  </si>
  <si>
    <t>ALVENARIA DE BLOCO DE CONCRETO 19X19X39 CM CLASSE C</t>
  </si>
  <si>
    <t>04.01.045</t>
  </si>
  <si>
    <t>04.01.046</t>
  </si>
  <si>
    <t>ARMADURA CA 50 PARA PAREDE AUTO-PORTANTE</t>
  </si>
  <si>
    <t>04.01.049</t>
  </si>
  <si>
    <t>04.01.051</t>
  </si>
  <si>
    <t>04.01.065</t>
  </si>
  <si>
    <t>ALVENARIA DE CONCRETO CELULAR BLOCOS E=15CM</t>
  </si>
  <si>
    <t>04.03.000</t>
  </si>
  <si>
    <t>PLACAS DIVISORIAS</t>
  </si>
  <si>
    <t>04.03.005</t>
  </si>
  <si>
    <t>DV-06 DIVISORIA DE GRANILITE SANITARIO INFANTIL H=1,20M</t>
  </si>
  <si>
    <t>M</t>
  </si>
  <si>
    <t>04.03.009</t>
  </si>
  <si>
    <t>DV-07 DIVISÓRIA DE GRANILITE</t>
  </si>
  <si>
    <t>04.03.010</t>
  </si>
  <si>
    <t>DIVISORIA DV-03 CR  SANITARIO / VESTIARIO FUNCIONARIOS USO</t>
  </si>
  <si>
    <t>05.00.000</t>
  </si>
  <si>
    <t>ELEMENTOS DE MADEIRA/COMPONENTES ESPECIAIS</t>
  </si>
  <si>
    <t>05.01.000</t>
  </si>
  <si>
    <t>PORTAS/BATENTES/FERRAGENS</t>
  </si>
  <si>
    <t>05.01.004</t>
  </si>
  <si>
    <t>UN</t>
  </si>
  <si>
    <t>05.01.014</t>
  </si>
  <si>
    <t>05.01.029</t>
  </si>
  <si>
    <t>PM-74 PORTA SARRAFEADO MACIÇO P/BOXES L=62CM-COMPLETA</t>
  </si>
  <si>
    <t>05.01.070</t>
  </si>
  <si>
    <t>05.01.095</t>
  </si>
  <si>
    <t>05.01.096</t>
  </si>
  <si>
    <t>05.05.000</t>
  </si>
  <si>
    <t>OUTROS COMPONENTES PADRONIZADOS</t>
  </si>
  <si>
    <t>05.05.037</t>
  </si>
  <si>
    <t>BS-08 BANCADA PARA FRALDÁRIO</t>
  </si>
  <si>
    <t>05.05.040</t>
  </si>
  <si>
    <t>BS-05 BANCADA PARA COZINHA - GRANITO POLIDO 20MM</t>
  </si>
  <si>
    <t>05.05.064</t>
  </si>
  <si>
    <t>PR-08 PRATELEIRA DE GRANITO</t>
  </si>
  <si>
    <t>05.05.067</t>
  </si>
  <si>
    <t>PR-03 PRATELEIRA DE GRANILITE - L=30CM</t>
  </si>
  <si>
    <t>05.05.075</t>
  </si>
  <si>
    <t>PR-09 PRATELEIRA EM GRANILITE - L=55CM</t>
  </si>
  <si>
    <t>05.05.078</t>
  </si>
  <si>
    <t>GS-03 GUICHE DE SECRETARIA/JANELA DE 2 FOLHAS</t>
  </si>
  <si>
    <t>05.05.080</t>
  </si>
  <si>
    <t>ET-05 ESTRADO DE POLIPROPILENO</t>
  </si>
  <si>
    <t>05.05.086</t>
  </si>
  <si>
    <t>BA-13 BALCAO ATENDIMENTO - GRANITO</t>
  </si>
  <si>
    <t>05.05.090</t>
  </si>
  <si>
    <t>BA-11 BALCÃO DE DEVOLUÇÃO DE GRANITO (L=70CM)</t>
  </si>
  <si>
    <t>05.05.096</t>
  </si>
  <si>
    <t>CC-06 CUBA INOX 460X300X170MM - MISTURADOR DE PAREDE</t>
  </si>
  <si>
    <t>05.05.101</t>
  </si>
  <si>
    <t>05.05.103</t>
  </si>
  <si>
    <t>05.05.104</t>
  </si>
  <si>
    <t>05.05.108</t>
  </si>
  <si>
    <t>PRATELEIRA DE GRANILITE POLIDO ESPESSURA 40MM COR CINZA</t>
  </si>
  <si>
    <t>06.00.000</t>
  </si>
  <si>
    <t>ELEMENTOS METALICOS/COMPONENTES ESPECIAIS</t>
  </si>
  <si>
    <t>06.01.000</t>
  </si>
  <si>
    <t>ESQUADRIAS METALICAS</t>
  </si>
  <si>
    <t>06.01.002</t>
  </si>
  <si>
    <t>EF-02 ESQUADRIA DE FERRO 90X120CM</t>
  </si>
  <si>
    <t>06.01.003</t>
  </si>
  <si>
    <t>EF-03 ESQUADRIA DE FERRO 90X150CM</t>
  </si>
  <si>
    <t>06.01.013</t>
  </si>
  <si>
    <t>EF-13 ESQUADRIA DE FERRO 90X90CM</t>
  </si>
  <si>
    <t>06.01.014</t>
  </si>
  <si>
    <t>EF-14 ESQUADRIA DE FERRO 180X90CM</t>
  </si>
  <si>
    <t>06.01.015</t>
  </si>
  <si>
    <t>EF-15 ESQUADRIA DE FERRO / VENTILACAO CRUZADA H=30 A 45CM</t>
  </si>
  <si>
    <t>06.01.022</t>
  </si>
  <si>
    <t>EF-20 ESQUADRIA DE FERRO 180X180CM</t>
  </si>
  <si>
    <t>06.01.025</t>
  </si>
  <si>
    <t>CAIXILHOS DE FERRO -BASCULANTES</t>
  </si>
  <si>
    <t>06.01.029</t>
  </si>
  <si>
    <t>CX-06 CAIXILHO FIXO PERFIL LAMINADO 2MM   USO EXCLUSIVO</t>
  </si>
  <si>
    <t>01.00.000</t>
  </si>
  <si>
    <t>SERVICOS PRELIMINARES</t>
  </si>
  <si>
    <t>01.01.000</t>
  </si>
  <si>
    <t>LIMPEZA DO TERRENO</t>
  </si>
  <si>
    <t>01.01.001</t>
  </si>
  <si>
    <t>01.02.000</t>
  </si>
  <si>
    <t>MOVIMENTO DE TERRA MANUAL</t>
  </si>
  <si>
    <t>01.02.004</t>
  </si>
  <si>
    <t>TRANSPORTE POR CAMINHAO                                            M3X</t>
  </si>
  <si>
    <t>KM</t>
  </si>
  <si>
    <t>01.03.000</t>
  </si>
  <si>
    <t>MOVIMENTO DE TERRA MECANIZADO</t>
  </si>
  <si>
    <t>01.04.000</t>
  </si>
  <si>
    <t>ESCORAMENTO DE TERRA</t>
  </si>
  <si>
    <t>01.04.006</t>
  </si>
  <si>
    <t>ESCORAMENTO PONTALETADO</t>
  </si>
  <si>
    <t>01.06.000</t>
  </si>
  <si>
    <t>APILOAMENTO E ATERRO DE CAVAS</t>
  </si>
  <si>
    <t>01.06.005</t>
  </si>
  <si>
    <t>REATERRO INTERNO APILOADO</t>
  </si>
  <si>
    <t>02.00.000</t>
  </si>
  <si>
    <t>INFRA ESTRUTURA</t>
  </si>
  <si>
    <t>02.01.000</t>
  </si>
  <si>
    <t>ESCAVACAO</t>
  </si>
  <si>
    <t>02.01.001</t>
  </si>
  <si>
    <t>ESCAVACAO MANUAL - PROFUNDIDADE ATE 1.80 M</t>
  </si>
  <si>
    <t>02.01.010</t>
  </si>
  <si>
    <t>APILOAMENTO PARA SIMPLES REGULARIZACAO</t>
  </si>
  <si>
    <t>02.01.012</t>
  </si>
  <si>
    <t>LASTRO DE PEDRA BRITADA - 5CM</t>
  </si>
  <si>
    <t>02.01.015</t>
  </si>
  <si>
    <t>LASTRO DE CONCRETO - 5 CM</t>
  </si>
  <si>
    <t>02.01.025</t>
  </si>
  <si>
    <t>02.02.000</t>
  </si>
  <si>
    <t>FUNDACAO PROFUNDA</t>
  </si>
  <si>
    <t>02.02.021</t>
  </si>
  <si>
    <t>ACO CA-50 (A OU B) FYK = 500 MPA</t>
  </si>
  <si>
    <t>02.02.085</t>
  </si>
  <si>
    <t>02.02.091</t>
  </si>
  <si>
    <t>TAXA DE MOBILIZAÇÃO DE EQUIPAMENTO - ESTACA ESCAVADA</t>
  </si>
  <si>
    <t>02.02.101</t>
  </si>
  <si>
    <t>ESTACA ESCAVADA MECANICAMENTE DIAM 30CM</t>
  </si>
  <si>
    <t>02.02.102</t>
  </si>
  <si>
    <t>ESTACA ESCAVADA MECANICAMENTE DIAM 35CM</t>
  </si>
  <si>
    <t>02.03.000</t>
  </si>
  <si>
    <t>FORMA</t>
  </si>
  <si>
    <t>02.03.001</t>
  </si>
  <si>
    <t>FORMA DE MADEIRA MACICA</t>
  </si>
  <si>
    <t>02.04.000</t>
  </si>
  <si>
    <t>ARMADURA</t>
  </si>
  <si>
    <t>02.04.002</t>
  </si>
  <si>
    <t>ACO CA 50 (A OU B) FYK= 500 M PA</t>
  </si>
  <si>
    <t>02.04.003</t>
  </si>
  <si>
    <t>ACO CA 60 (A OU B) FYK= 600 M PA</t>
  </si>
  <si>
    <t>02.04.005</t>
  </si>
  <si>
    <t>02.05.000</t>
  </si>
  <si>
    <t>02.05.018</t>
  </si>
  <si>
    <t>CONCRETO DOSADO E LANCADO FCK=25MPA</t>
  </si>
  <si>
    <t>02.06.000</t>
  </si>
  <si>
    <t>EMBASAMENTO</t>
  </si>
  <si>
    <t>02.06.003</t>
  </si>
  <si>
    <t>ALVENARIA EMBASAMENTO TIJOLO BARRO MACIÇO E = 1 TIJOLO</t>
  </si>
  <si>
    <t>02.07.000</t>
  </si>
  <si>
    <t>IMPERMEABILIZACOES</t>
  </si>
  <si>
    <t>02.07.001</t>
  </si>
  <si>
    <t>03.00.000</t>
  </si>
  <si>
    <t>SUPER ESTRUTURA</t>
  </si>
  <si>
    <t>03.01.000</t>
  </si>
  <si>
    <t>03.01.002</t>
  </si>
  <si>
    <t>FORMAS PLANAS PLASTIFICADA PARA CONCRETO APARENTE</t>
  </si>
  <si>
    <t>03.02.000</t>
  </si>
  <si>
    <t>03.02.002</t>
  </si>
  <si>
    <t>03.02.003</t>
  </si>
  <si>
    <t>06.01.080</t>
  </si>
  <si>
    <t>06.02.000</t>
  </si>
  <si>
    <t>PORTAS</t>
  </si>
  <si>
    <t>06.02.019</t>
  </si>
  <si>
    <t>PF-19 PORTA DE FERRO P/ RESERVATORIO - GALVANIZADA</t>
  </si>
  <si>
    <t>06.02.020</t>
  </si>
  <si>
    <t>PORTA DE FERRO (TIPO PF-11)</t>
  </si>
  <si>
    <t>06.02.049</t>
  </si>
  <si>
    <t>PF-30 PORTA EM CHAPA DE AÇO C/VENT.PERM (L=140CM)</t>
  </si>
  <si>
    <t>06.02.053</t>
  </si>
  <si>
    <t>PF-32 PORTA EM CHAPA DE AÇO 82X210CM C/VENTILAÇÃO</t>
  </si>
  <si>
    <t>06.02.054</t>
  </si>
  <si>
    <t>PF-33 PORTA EM CHAPA DE ACO 180X215CM</t>
  </si>
  <si>
    <t>06.02.094</t>
  </si>
  <si>
    <t>06.02.095</t>
  </si>
  <si>
    <t>ME-03 MONTANTE ESTRUTURAL HORIZONTAL P/ESQUADRIAS</t>
  </si>
  <si>
    <t>06.02.098</t>
  </si>
  <si>
    <t>MONTANTE DA PORTA  PF-A  TUBO AÇO GALVANIZADO 100X100 MM</t>
  </si>
  <si>
    <t>06.02.104</t>
  </si>
  <si>
    <t>"PF-B  PORTA 2 FOLHAS 300X215 CM INCLUSIVE VIDRO LAMINADO</t>
  </si>
  <si>
    <t>06.02.108</t>
  </si>
  <si>
    <t>PF-D   PORTA DE CORRER  QUATRO FOLHAS ADAPTADA MODELO</t>
  </si>
  <si>
    <t>06.02.109</t>
  </si>
  <si>
    <t>PF-C   PORTA CAIXILHO  93X215 CM ADAPTADA MODELO PF-27</t>
  </si>
  <si>
    <t>06.03.000</t>
  </si>
  <si>
    <t>OUTROS ELEMENTOS METALICOS</t>
  </si>
  <si>
    <t>06.03.001</t>
  </si>
  <si>
    <t>TI-01 TAMPA DE INSPECAO - ACO</t>
  </si>
  <si>
    <t>06.03.003</t>
  </si>
  <si>
    <t>AF-01 ALCAPAO PARA LAJE DE FORRO</t>
  </si>
  <si>
    <t>06.03.020</t>
  </si>
  <si>
    <t>EM-06 ESCADA DE MARINHEIRO C/GUARDA CORPO GALVANIZADA</t>
  </si>
  <si>
    <t>06.03.024</t>
  </si>
  <si>
    <t>TP-12 TELA DE PROTECAO REMOVIVEL</t>
  </si>
  <si>
    <t>06.03.035</t>
  </si>
  <si>
    <t>GR-02 GRADE DE PROTECAO / GUICHE (122X105 CM) FERRO</t>
  </si>
  <si>
    <t>07.00.000</t>
  </si>
  <si>
    <t>COBERTURA</t>
  </si>
  <si>
    <t>07.01.000</t>
  </si>
  <si>
    <t>ESTRUTURA DE COBERTURA EM MADEIRA DE LEI</t>
  </si>
  <si>
    <t>07.01.040</t>
  </si>
  <si>
    <t>ESTRUTURA DE COBERTURA EM TERÇA 6X12CM PARA TELHA</t>
  </si>
  <si>
    <t>07.03.000</t>
  </si>
  <si>
    <t>07.03.121</t>
  </si>
  <si>
    <t>TELHA TECNOLOGIA CRFS ONDULADA E=8MM</t>
  </si>
  <si>
    <t>07.04.000</t>
  </si>
  <si>
    <t>PECAS PARA COBERTURA</t>
  </si>
  <si>
    <t>07.04.130</t>
  </si>
  <si>
    <t>CUMEEIRA SHED P/ TELHA TECNOLOGIA CRFS ONDULADA</t>
  </si>
  <si>
    <t>07.04.131</t>
  </si>
  <si>
    <t>RUFO P/ TELHA TECNOLOGIA CRFS ONDULADA</t>
  </si>
  <si>
    <t>08.00.000</t>
  </si>
  <si>
    <t>INSTALACOES HIDRAULICAS</t>
  </si>
  <si>
    <t>08.01.000</t>
  </si>
  <si>
    <t>CAVALETE E ABRIGO</t>
  </si>
  <si>
    <t>08.01.002</t>
  </si>
  <si>
    <t>AC-05 ABRIGO E CAVALETE DE 1" COMPLETO 85X65X30CM</t>
  </si>
  <si>
    <t>08.02.000</t>
  </si>
  <si>
    <t>ABRIGO E REDE DE GAS</t>
  </si>
  <si>
    <t>08.02.003</t>
  </si>
  <si>
    <t>AG-06 ABRIGO PARA GAS COM 6 CILINDROS DE 45 KG</t>
  </si>
  <si>
    <t>08.02.016</t>
  </si>
  <si>
    <t>PROTECAO ANTICORROSIVA PARA RAMAIS SOB A TERRA</t>
  </si>
  <si>
    <t>08.02.021</t>
  </si>
  <si>
    <t>VG-01 VALVULA E REGULADOR DE PRESSAO DE GAS</t>
  </si>
  <si>
    <t>08.02.040</t>
  </si>
  <si>
    <t>08.02.041</t>
  </si>
  <si>
    <t>08.03.000</t>
  </si>
  <si>
    <t>REDE DE AGUA FRIA: TUBULACOES</t>
  </si>
  <si>
    <t>08.03.016</t>
  </si>
  <si>
    <t>TUBO PVC RÍGIDO JUNTA SOLDÁVEL DE 25 INCL CONEXÕES</t>
  </si>
  <si>
    <t>08.03.017</t>
  </si>
  <si>
    <t>TUBO PVC RÍGIDO JUNTA SOLDÁVEL DE 32 INCL CONEXÕES</t>
  </si>
  <si>
    <t>08.03.018</t>
  </si>
  <si>
    <t>TUBO PVC RÍGIDO JUNTA SOLDÁVEL DE 40 INCL CONEXÕES</t>
  </si>
  <si>
    <t>08.03.019</t>
  </si>
  <si>
    <t>TUBO PVC RÍGIDO JUNTA SOLDÁVEL DE 50 INCL CONEXÕES</t>
  </si>
  <si>
    <t>08.03.020</t>
  </si>
  <si>
    <t>TUBO PVC RÍGIDO JUNTA SOLDÁVEL DE 60 INCL CONEXÕES</t>
  </si>
  <si>
    <t>08.03.021</t>
  </si>
  <si>
    <t>TUBO PVC RÍGIDO JUNTA SOLDÁVEL DE 75 INCL CONEXÕES</t>
  </si>
  <si>
    <t>08.03.022</t>
  </si>
  <si>
    <t>TUBO PVC RÍGIDO JUNTA SOLDÁVEL DE 85 INCL CONEXÕES</t>
  </si>
  <si>
    <t>08.04.000</t>
  </si>
  <si>
    <t>REDE DE AGUA FRIA: DEMAIS SERVICOS</t>
  </si>
  <si>
    <t>08.04.006</t>
  </si>
  <si>
    <t>REGISTRO DE GAVETA BRUTO DN 50MM (2")</t>
  </si>
  <si>
    <t>08.04.008</t>
  </si>
  <si>
    <t>REGISTRO DE GAVETA BRUTO DN 80MM (3")</t>
  </si>
  <si>
    <t>08.04.023</t>
  </si>
  <si>
    <t>REGISTRO DE GAVETA COM CANOPLA CROMADA DN 25MM (1")</t>
  </si>
  <si>
    <t>08.04.024</t>
  </si>
  <si>
    <t>REGISTRO DE GAVETA COM CANOPLA CROMADA DN 32MM (1 1/4")</t>
  </si>
  <si>
    <t>08.04.032</t>
  </si>
  <si>
    <t>REGISTRO DE PRESSAO C/ CANOPLA CROMADA DN 20MM (3/4")</t>
  </si>
  <si>
    <t>08.04.044</t>
  </si>
  <si>
    <t>08.04.054</t>
  </si>
  <si>
    <t>08.05.000</t>
  </si>
  <si>
    <t>REDE DE AGUA QUENTE: TUBULACOES</t>
  </si>
  <si>
    <t>08.05.010</t>
  </si>
  <si>
    <t>TUBO DE COBRE NBR13206 CLASSE "E" DN 22 MM (3/4") AGUA</t>
  </si>
  <si>
    <t>08.05.011</t>
  </si>
  <si>
    <t>TUBO DE COBRE NBR13206 CLASSE "E" DN 28 MM (1") AGUA</t>
  </si>
  <si>
    <t>08.05.012</t>
  </si>
  <si>
    <t>TUBO DE COBRE NBR13206 CLASSE "E" DN 35 MM (1 1/4") AGUA</t>
  </si>
  <si>
    <t>08.06.000</t>
  </si>
  <si>
    <t>REDE DE AGUA QUENTE: DEMAIS SERVICOS</t>
  </si>
  <si>
    <t>08.06.001</t>
  </si>
  <si>
    <t>SISTEMA DE AQUECIMENTO SOLAR  BOILER 1.000L COM 10 PLACAS</t>
  </si>
  <si>
    <t>08.08.000</t>
  </si>
  <si>
    <t>COMBATE A INCENDIO : DEMAIS SERVIÇOS</t>
  </si>
  <si>
    <t>08.08.045</t>
  </si>
  <si>
    <t>EXTINTORES MANUAIS DE CO2 COM CAPACIDADE DE 6 KG</t>
  </si>
  <si>
    <t>08.08.046</t>
  </si>
  <si>
    <t>08.08.050</t>
  </si>
  <si>
    <t>EXTINTORES MANUAIS DE AGUA PRESSURIZADA CAP DE 10 L</t>
  </si>
  <si>
    <t>08.09.000</t>
  </si>
  <si>
    <t>REDE DE ESGOTO: TUBULACOES</t>
  </si>
  <si>
    <t>08.09.015</t>
  </si>
  <si>
    <t>08.09.016</t>
  </si>
  <si>
    <t>TUBO PVC NORMAL "SN" JUNTA ELÁSTICA DN 50 INCL CONEXÕES</t>
  </si>
  <si>
    <t>08.09.017</t>
  </si>
  <si>
    <t>TUBO PVC NORMAL "SN" JUNTA ELÁSTICA DN 75 INCL CONEXÕES</t>
  </si>
  <si>
    <t>08.09.018</t>
  </si>
  <si>
    <t>TUBO PVC NORMAL "SN" JUNTA ELÁSTICA DN 100 INCL CONEXÕES</t>
  </si>
  <si>
    <t>08.09.062</t>
  </si>
  <si>
    <t>08.10.000</t>
  </si>
  <si>
    <t>REDE DE ESGOTO: DEMAIS SERVICOS</t>
  </si>
  <si>
    <t>08.10.048</t>
  </si>
  <si>
    <t>08.11.000</t>
  </si>
  <si>
    <t>REDE DE AGUAS PLUVIAIS: TUBULACOES</t>
  </si>
  <si>
    <t>08.11.003</t>
  </si>
  <si>
    <t>TUBO DE FERRO FUNDIDO DN 75MM (3") - INCLUSIVE CONEXOES</t>
  </si>
  <si>
    <t>08.11.004</t>
  </si>
  <si>
    <t>TUBO DE FERRO FUNDIDO DN 100MM (4") - INCLUSIVE CONEXOES</t>
  </si>
  <si>
    <t>08.11.054</t>
  </si>
  <si>
    <t>08.12.000</t>
  </si>
  <si>
    <t>REDE DE AGUAS PLUVIAIS: DEMAIS SERVICOS</t>
  </si>
  <si>
    <t>08.12.031</t>
  </si>
  <si>
    <t>RUFO EM CHAPA GALVANIZADA N 24 - CORTE 0,16 M</t>
  </si>
  <si>
    <t>08.12.033</t>
  </si>
  <si>
    <t>RUFO EM CHAPA GALVANIZADA N 24 - CORTE 0,33 M</t>
  </si>
  <si>
    <t>08.12.034</t>
  </si>
  <si>
    <t>RUFO EM CHAPA GALVANIZADA N 24 - CORTE 0,50 M</t>
  </si>
  <si>
    <t>08.12.067</t>
  </si>
  <si>
    <t>GRELHA HEMISFERICA DE FERRO FUNDIDO DN 150MM (6")</t>
  </si>
  <si>
    <t>08.13.000</t>
  </si>
  <si>
    <t>RESERVATORIO: INSTALACOES - TUBULACOES</t>
  </si>
  <si>
    <t>08.13.012</t>
  </si>
  <si>
    <t>08.13.013</t>
  </si>
  <si>
    <t>08.13.014</t>
  </si>
  <si>
    <t>08.13.015</t>
  </si>
  <si>
    <t>08.13.016</t>
  </si>
  <si>
    <t>08.13.017</t>
  </si>
  <si>
    <t>08.14.000</t>
  </si>
  <si>
    <t>RESERVATORIO: INSTALACOES - DEMAIS SERVICOS</t>
  </si>
  <si>
    <t>08.14.003</t>
  </si>
  <si>
    <t>REGISTRO DE GAVETA BRUTO DN 25MM (1")</t>
  </si>
  <si>
    <t>08.14.004</t>
  </si>
  <si>
    <t>REGISTRO DE GAVETA BRUTO DN 32MM (1 1/4")</t>
  </si>
  <si>
    <t>08.14.005</t>
  </si>
  <si>
    <t>REGISTRO DE GAVETA BRUTO DN 40MM (1.1/2")</t>
  </si>
  <si>
    <t>08.14.006</t>
  </si>
  <si>
    <t>08.14.007</t>
  </si>
  <si>
    <t>REGISTRO DE GAVETA BRUTO DN 65MM (2.1/2")</t>
  </si>
  <si>
    <t>08.14.008</t>
  </si>
  <si>
    <t>08.14.027</t>
  </si>
  <si>
    <t>VALVULA DE RETENCAO VERTICAL DE BRONZE DE 1.1/4"</t>
  </si>
  <si>
    <t>08.14.037</t>
  </si>
  <si>
    <t>VALVULA DE RETENCAO DE PE COM CRIVO DE BRONZE DE 1.1/2"</t>
  </si>
  <si>
    <t>08.14.046</t>
  </si>
  <si>
    <t>TORNEIRA DE BOIA EM LATAO (BOIA PLAST) DN 25MM (1")</t>
  </si>
  <si>
    <t>08.14.078</t>
  </si>
  <si>
    <t>CONJ MOTOR-BOMBA (CENTRIFUGA) 1 HP 8500 L/H-20 MCA</t>
  </si>
  <si>
    <t>08.14.085</t>
  </si>
  <si>
    <t>08.14.086</t>
  </si>
  <si>
    <t>LAJE PRE-MOLDADA D=2,50M E=8CM P/ RESERVATORIO</t>
  </si>
  <si>
    <t>08.14.087</t>
  </si>
  <si>
    <t>LAJE PRE-MOLDADA D=2,50M E=15CM P/ RESERVATORIO</t>
  </si>
  <si>
    <t>08.15.000</t>
  </si>
  <si>
    <t>BEBEDOUROS,LAVATORIOS E MICTORIOS PADRONIZADOS</t>
  </si>
  <si>
    <t>08.15.002</t>
  </si>
  <si>
    <t>BN-01 BANHO BERCÁRIO</t>
  </si>
  <si>
    <t>08.15.003</t>
  </si>
  <si>
    <t>BN-02 BANHO INFANTIL</t>
  </si>
  <si>
    <t>CJ</t>
  </si>
  <si>
    <t>08.16.000</t>
  </si>
  <si>
    <t>LOUCAS</t>
  </si>
  <si>
    <t>08.16.001</t>
  </si>
  <si>
    <t>BACIA SIFONADA DE LOUCA BRANCA (VDR 6L) C/ ASSENTO</t>
  </si>
  <si>
    <t>08.16.003</t>
  </si>
  <si>
    <t>BACIA SANITÁRIA INFANTIL</t>
  </si>
  <si>
    <t>08.16.010</t>
  </si>
  <si>
    <t>08.16.045</t>
  </si>
  <si>
    <t>TANQUE DE LOUCA BRANCA,PEQUENO C/COLUNA</t>
  </si>
  <si>
    <t>08.16.051</t>
  </si>
  <si>
    <t>SABONETEIRA DE LOUCA BRANCA DE 15X15 CM</t>
  </si>
  <si>
    <t>08.16.065</t>
  </si>
  <si>
    <t>PAPELEIRA DE LOUCA BRANCA DE 15X15CM</t>
  </si>
  <si>
    <t>08.16.070</t>
  </si>
  <si>
    <t>CABIDE DE LOUCA BRANCA COM 2 GANCHOS</t>
  </si>
  <si>
    <t>08.16.073</t>
  </si>
  <si>
    <t>08.16.083</t>
  </si>
  <si>
    <t>VA-01 VARAL/TOALHEIRO</t>
  </si>
  <si>
    <t>08.16.089</t>
  </si>
  <si>
    <t>BR-01 BACIA P/ SANITARIO ACESSIVEL</t>
  </si>
  <si>
    <t>08.16.090</t>
  </si>
  <si>
    <t>BR-02 LAVATORIO  PARA SANITARIO ACESSIVEL</t>
  </si>
  <si>
    <t>08.16.093</t>
  </si>
  <si>
    <t>BR-05 TROCADOR ACESSÍVEL</t>
  </si>
  <si>
    <t>08.16.094</t>
  </si>
  <si>
    <t>BR-06 CHUVEIRO ACESSIVEL</t>
  </si>
  <si>
    <t>08.17.000</t>
  </si>
  <si>
    <t>APARELHOS E METAIS</t>
  </si>
  <si>
    <t>08.17.037</t>
  </si>
  <si>
    <t>CHUVEIRO ANTIVANDALISMO</t>
  </si>
  <si>
    <t>08.17.049</t>
  </si>
  <si>
    <t>PURIFICADOR/BEBEDOURO DE AGUA REFRIGERADA</t>
  </si>
  <si>
    <t>08.17.058</t>
  </si>
  <si>
    <t>FT-02 FILTRO PARA AGUA POTAVEL</t>
  </si>
  <si>
    <t>08.17.080</t>
  </si>
  <si>
    <t>TORNEIRA DE LAVAGEM COM CANOPLA DE 1/2"</t>
  </si>
  <si>
    <t>08.17.081</t>
  </si>
  <si>
    <t>TJ-03 TORNEIRA DE JARDIM</t>
  </si>
  <si>
    <t>09.00.000</t>
  </si>
  <si>
    <t>INSTALACOES ELETRICAS</t>
  </si>
  <si>
    <t>09.02.000</t>
  </si>
  <si>
    <t>ENTRADA EM BAIXA TENSAO</t>
  </si>
  <si>
    <t>09.02.042</t>
  </si>
  <si>
    <t>DPS - DISPOSITIVO PROTECAO CONTRA SURTOS (TELEFONIA)</t>
  </si>
  <si>
    <t>09.02.043</t>
  </si>
  <si>
    <t>DPS - DISPOSITIVO PROTECAO CONTRA SURTOS (ENERGIA)</t>
  </si>
  <si>
    <t>09.02.061</t>
  </si>
  <si>
    <t>09.02.076</t>
  </si>
  <si>
    <t>09.02.091</t>
  </si>
  <si>
    <t>DISJUNTOR TRIPOLAR TERMOMAGNETICO 3X125A A 3X225A</t>
  </si>
  <si>
    <t>09.02.101</t>
  </si>
  <si>
    <t>09.02.102</t>
  </si>
  <si>
    <t>09.03.000</t>
  </si>
  <si>
    <t>ENTRADA: INTERLIGACAO AO QUADRO GERAL</t>
  </si>
  <si>
    <t>09.03.017</t>
  </si>
  <si>
    <t>CABO DE 4 MM2 - 1000V DE ISOLAÇÃO</t>
  </si>
  <si>
    <t>09.03.018</t>
  </si>
  <si>
    <t>CABO DE 6 MM2 - 1000V DE ISOLAÇÃO</t>
  </si>
  <si>
    <t>09.03.021</t>
  </si>
  <si>
    <t>CABO DE 25 MM2 - 1000V DE ISOLAÇÃO</t>
  </si>
  <si>
    <t>09.03.023</t>
  </si>
  <si>
    <t>CABO DE 50 MM2 - 1000V DE ISOLAÇÃO</t>
  </si>
  <si>
    <t>09.03.050</t>
  </si>
  <si>
    <t>09.03.090</t>
  </si>
  <si>
    <t>ENVELOPE DE CONCRETO PARA DUTOS</t>
  </si>
  <si>
    <t>09.05.000</t>
  </si>
  <si>
    <t>REDE DE BAIXA TENSAO: DUTO/QUADROS PARCIAIS</t>
  </si>
  <si>
    <t>09.05.003</t>
  </si>
  <si>
    <t>09.05.004</t>
  </si>
  <si>
    <t>09.05.005</t>
  </si>
  <si>
    <t>09.05.014</t>
  </si>
  <si>
    <t>09.05.040</t>
  </si>
  <si>
    <t>09.05.042</t>
  </si>
  <si>
    <t>QUADRO DISTRIBUICAO, DISJ. GERAL 30A P/ 4 A 8 DISJS.</t>
  </si>
  <si>
    <t>09.05.047</t>
  </si>
  <si>
    <t>QUADRO DISTRIBUICAO, DISJ. GERAL 60A P/ 14 A 20 DISJS.</t>
  </si>
  <si>
    <t>09.05.054</t>
  </si>
  <si>
    <t>QUADRO DISTRIBUICAO, DISJ. GERAL 100A P/ 28 A 42 DISJS.</t>
  </si>
  <si>
    <t>09.05.069</t>
  </si>
  <si>
    <t>INTERRUPTOR TIPO AUTOMÁTICO DE BÓIA</t>
  </si>
  <si>
    <t>09.05.070</t>
  </si>
  <si>
    <t>DISJUNTOR BIPOLAR TERMOMAGNETICO 2X10A A 2X50A</t>
  </si>
  <si>
    <t>09.05.073</t>
  </si>
  <si>
    <t>DISJUNTOR UNIPOLAR TERMOMAGNETICO 1X10A A 1X30A</t>
  </si>
  <si>
    <t>09.05.075</t>
  </si>
  <si>
    <t>DISJUNTOR TRIPOLAR TERMOMAGNETICO 3X60A A 3X100A</t>
  </si>
  <si>
    <t>09.05.076</t>
  </si>
  <si>
    <t>09.05.093</t>
  </si>
  <si>
    <t>09.06.000</t>
  </si>
  <si>
    <t>REDE DE BAIXA TENSAO: CAIXAS DE PASSAGEM</t>
  </si>
  <si>
    <t>09.06.002</t>
  </si>
  <si>
    <t>CAIXA DE PASSAGEM ESTAMPADA COM TAMPA PLASTICA DE 4"X4"</t>
  </si>
  <si>
    <t>09.06.007</t>
  </si>
  <si>
    <t>CAIXA DE PASSAGEM CHAPA TAMPA PARAFUSADA DE 15X15X8 CM</t>
  </si>
  <si>
    <t>09.06.025</t>
  </si>
  <si>
    <t>CAIXA DE PASSAGEM EM ALVENARIA DE 0,40X0,40X0,40 M</t>
  </si>
  <si>
    <t>09.07.000</t>
  </si>
  <si>
    <t>REDE DE BAIXA TENSAO: ENFIACAO</t>
  </si>
  <si>
    <t>09.07.011</t>
  </si>
  <si>
    <t>CABO DE 10 MM2 - 750 V DE ISOLACAO</t>
  </si>
  <si>
    <t>09.07.012</t>
  </si>
  <si>
    <t>CABO DE 16 MM2 - 750 V DE ISOLACAO</t>
  </si>
  <si>
    <t>09.07.013</t>
  </si>
  <si>
    <t>CABO DE 25 MM2 - 750 V DE ISOLACAO</t>
  </si>
  <si>
    <t>09.07.024</t>
  </si>
  <si>
    <t>CABO DE 2,5MM2 - 750V DE ISOLAÇÃO</t>
  </si>
  <si>
    <t>09.08.000</t>
  </si>
  <si>
    <t>PONTOS DE: INTERRUPTORES E TOMADAS</t>
  </si>
  <si>
    <t>09.08.003</t>
  </si>
  <si>
    <t>09.08.016</t>
  </si>
  <si>
    <t>09.08.055</t>
  </si>
  <si>
    <t>BOTOEIRA PARA ACIONAMENTO DA BOMBA DE INCENDIO</t>
  </si>
  <si>
    <t>09.08.067</t>
  </si>
  <si>
    <t>09.08.069</t>
  </si>
  <si>
    <t>09.08.070</t>
  </si>
  <si>
    <t>09.08.075</t>
  </si>
  <si>
    <t>09.08.079</t>
  </si>
  <si>
    <t>09.08.081</t>
  </si>
  <si>
    <t>PONTO SECO PARA TELEFONE-ELETRODUTO DE PVC</t>
  </si>
  <si>
    <t>09.08.082</t>
  </si>
  <si>
    <t>TOMADA DE PISO PARA TEL/LOGICA - ELETRODUTO DE PVC</t>
  </si>
  <si>
    <t>09.08.083</t>
  </si>
  <si>
    <t>BOTAO PARA CIGARRA - ELETRODUTO DE PVC</t>
  </si>
  <si>
    <t>09.08.084</t>
  </si>
  <si>
    <t>CIGARRA PARA CHAMADA DE AULA - ELETRODUTO DE PVC</t>
  </si>
  <si>
    <t>09.08.085</t>
  </si>
  <si>
    <t>09.08.086</t>
  </si>
  <si>
    <t>ACIONADOR DO ALARME DE INCENDIO</t>
  </si>
  <si>
    <t>09.08.087</t>
  </si>
  <si>
    <t>SIRENE PARA ALARME DE EMERGENCIA- ELETRODUTO DE PVC</t>
  </si>
  <si>
    <t>09.09.000</t>
  </si>
  <si>
    <t>LUMINARIAS INTERNAS</t>
  </si>
  <si>
    <t>09.09.034</t>
  </si>
  <si>
    <t>09.09.046</t>
  </si>
  <si>
    <t>09.09.051</t>
  </si>
  <si>
    <t>IL-44 LUMINARIA PARA LAMPADA FLUORESCENTE (1X32W)</t>
  </si>
  <si>
    <t>09.09.052</t>
  </si>
  <si>
    <t>IL-45 LUMINARIA PARA LAMPADA FLUORESCENTE (2X32W)</t>
  </si>
  <si>
    <t>09.09.060</t>
  </si>
  <si>
    <t>09.09.068</t>
  </si>
  <si>
    <t>09.09.069</t>
  </si>
  <si>
    <t>09.09.072</t>
  </si>
  <si>
    <t>09.09.083</t>
  </si>
  <si>
    <t>IL-83 ILUMINAÇÃO AUTONOMA DE EMERGÊNCIA - LED</t>
  </si>
  <si>
    <t>09.10.000</t>
  </si>
  <si>
    <t>CENTRO DE LUZ</t>
  </si>
  <si>
    <t>09.10.003</t>
  </si>
  <si>
    <t>CENTRO DE LUZ EM CAIXA FM ELETRODUTO DE PVC</t>
  </si>
  <si>
    <t>09.11.000</t>
  </si>
  <si>
    <t>ILUMINACAO EXTERNA</t>
  </si>
  <si>
    <t>09.11.035</t>
  </si>
  <si>
    <t>IL-06 LUZ DE OBSTACULO COM LAMPADA</t>
  </si>
  <si>
    <t>09.11.068</t>
  </si>
  <si>
    <t>IL-53 LUMINARIA P/ VAPOR DE SODIO 1X150W EM POSTE 6M</t>
  </si>
  <si>
    <t>09.11.076</t>
  </si>
  <si>
    <t>09.12.000</t>
  </si>
  <si>
    <t>APARELHOS ELETRICOS</t>
  </si>
  <si>
    <t>09.12.001</t>
  </si>
  <si>
    <t>EX-01 EXAUSTOR AXIAL DN 40CM</t>
  </si>
  <si>
    <t>09.12.010</t>
  </si>
  <si>
    <t>EXAUSTOR DN 150MM  VAZAO 280 M3HORA COM VENEZIANA</t>
  </si>
  <si>
    <t>09.13.000</t>
  </si>
  <si>
    <t>PARA RAIOS</t>
  </si>
  <si>
    <t>09.13.010</t>
  </si>
  <si>
    <t>PP-02 PARA RAIOS FRANKLIN COM MASTRO AÇO GALVANIZADO 02"</t>
  </si>
  <si>
    <t>09.13.025</t>
  </si>
  <si>
    <t>CORDOALHA DE AÇO GALV. A QUENTE 80MM2 (7/16") SOB A TERRA</t>
  </si>
  <si>
    <t>09.13.027</t>
  </si>
  <si>
    <t>TERRA SIMPLES - 1 HASTE COM CAIXA DE INSPEÇÃO E TAMPA DE</t>
  </si>
  <si>
    <t>09.13.028</t>
  </si>
  <si>
    <t>TERRA SIMPLES 1 HASTE COPERWELD DN 19MM X 3M SEM CAIXA</t>
  </si>
  <si>
    <t>09.13.030</t>
  </si>
  <si>
    <t>CAIXA SUSPENSA MEDIÇÃO ATERRRAMENTO 4"X2"</t>
  </si>
  <si>
    <t>09.13.032</t>
  </si>
  <si>
    <t>CONEXAO EXOTERMICA CABO/CABO</t>
  </si>
  <si>
    <t>09.13.033</t>
  </si>
  <si>
    <t>CONEXAO EXOTERMICA CABO/HASTE</t>
  </si>
  <si>
    <t>09.13.034</t>
  </si>
  <si>
    <t>CONEXAO EXOTERMICA EM ESTRUTURA METALICA</t>
  </si>
  <si>
    <t>09.13.035</t>
  </si>
  <si>
    <t>RELATORIO DE INSPEÇAO E MEDIÇAO COM LAUDO TECNICO DO</t>
  </si>
  <si>
    <t>09.13.036</t>
  </si>
  <si>
    <t>TUBO DE PVC Ø 2'' X 3,00M PARA PROTEÇAO  DESCIDA DE</t>
  </si>
  <si>
    <t>09.13.040</t>
  </si>
  <si>
    <t>CORDOALHA DE AÇO GALV. A QUENTE 50 MM2 (3/8") C/SUPORTE.</t>
  </si>
  <si>
    <t>10.00.000</t>
  </si>
  <si>
    <t>FORRO</t>
  </si>
  <si>
    <t>10.01.000</t>
  </si>
  <si>
    <t>10.01.049</t>
  </si>
  <si>
    <t>FORRO DE GESSO ACARTONADO INCL ESTRUTURA</t>
  </si>
  <si>
    <t>11.00.000</t>
  </si>
  <si>
    <t>IMPERMEABILIZACOES / JUNTAS DE DILATACAO</t>
  </si>
  <si>
    <t>11.02.000</t>
  </si>
  <si>
    <t>IMPERMEABILIZACOES: LAJES, CALHAS, MARQUISES</t>
  </si>
  <si>
    <t>11.02.026</t>
  </si>
  <si>
    <t>11.02.027</t>
  </si>
  <si>
    <t>IMPERMEABILIZACAO C/ EMULSAO ACRILICA - 6 DEMAOS</t>
  </si>
  <si>
    <t>11.02.066</t>
  </si>
  <si>
    <t>11.03.000</t>
  </si>
  <si>
    <t>IMPERMEABILIZACOES: RESERVATORIOS D'AGUA</t>
  </si>
  <si>
    <t>11.03.006</t>
  </si>
  <si>
    <t>IMPERMEABILIZAÇAO RESERV.ELEV COM ARGAMASSA</t>
  </si>
  <si>
    <t>11.04.000</t>
  </si>
  <si>
    <t>JUNTAS DE DILATACAO</t>
  </si>
  <si>
    <t>11.04.004</t>
  </si>
  <si>
    <t>JUNTAS DE DILATACAO/MASTIQUE ELASTICO OU POLIURETANO</t>
  </si>
  <si>
    <t>C3</t>
  </si>
  <si>
    <t>11.04.010</t>
  </si>
  <si>
    <t>MANGUEIRA PLASTICA FLEXIVEL PARA JUNTA DE DILATACAO</t>
  </si>
  <si>
    <t>12.00.000</t>
  </si>
  <si>
    <t>REVESTIMENTOS: TETO E PAREDE</t>
  </si>
  <si>
    <t>12.01.000</t>
  </si>
  <si>
    <t>REVESTIMENTO DE TETO</t>
  </si>
  <si>
    <t>12.01.001</t>
  </si>
  <si>
    <t>CHAPISCO</t>
  </si>
  <si>
    <t>12.01.006</t>
  </si>
  <si>
    <t>EMBOCO DESEMPENADO</t>
  </si>
  <si>
    <t>12.02.000</t>
  </si>
  <si>
    <t>REVESTIMENTO DE PAREDES INTERNAS</t>
  </si>
  <si>
    <t>12.02.002</t>
  </si>
  <si>
    <t>12.02.005</t>
  </si>
  <si>
    <t>EMBOCO</t>
  </si>
  <si>
    <t>12.02.006</t>
  </si>
  <si>
    <t>12.02.009</t>
  </si>
  <si>
    <t>REVESTIMENTO COM GESSO</t>
  </si>
  <si>
    <t>12.02.036</t>
  </si>
  <si>
    <t>REVESTIMENTO COM AZULEJOS  RETIFICADOS LISOS BRANCO</t>
  </si>
  <si>
    <t>12.02.043</t>
  </si>
  <si>
    <t>PERFIL SEXTAVADO EM ALUMINIO PARA AZULEJO</t>
  </si>
  <si>
    <t>12.02.044</t>
  </si>
  <si>
    <t>PERFIL CANTONEIRA EM ALUMINIO PARA REBOCO</t>
  </si>
  <si>
    <t>12.04.000</t>
  </si>
  <si>
    <t>REVESTIMENTO DE PAREDES EXTERNAS</t>
  </si>
  <si>
    <t>12.04.004</t>
  </si>
  <si>
    <t>12.04.006</t>
  </si>
  <si>
    <t>13.00.000</t>
  </si>
  <si>
    <t>PISOS INTERNOS / RODAPES / PEITORIS</t>
  </si>
  <si>
    <t>13.01.000</t>
  </si>
  <si>
    <t>LASTRO PARA PISOS E ENCHIMENTO DE REBAIXOS DE LAJES</t>
  </si>
  <si>
    <t>13.01.004</t>
  </si>
  <si>
    <t>LASTRO DE CONCRETO C/ HIDROFUGO E=5CM</t>
  </si>
  <si>
    <t>13.01.006</t>
  </si>
  <si>
    <t>13.01.017</t>
  </si>
  <si>
    <t>ARGAMASSA DE REGULARIZACAO CIM/AREIA 1:3 ESP=2,50CM</t>
  </si>
  <si>
    <t>13.02.000</t>
  </si>
  <si>
    <t>REVESTIMENTO DE PISOS</t>
  </si>
  <si>
    <t>13.02.005</t>
  </si>
  <si>
    <t>CIMENTADO DESEMPENADO ALISADO E=3,50CM INCL ARG REG</t>
  </si>
  <si>
    <t>13.02.023</t>
  </si>
  <si>
    <t>BORRACHA COLADA - PISO TATIL DIRECIONAL</t>
  </si>
  <si>
    <t>13.02.077</t>
  </si>
  <si>
    <t>13.02.100</t>
  </si>
  <si>
    <t>CERAMICA ESMALT.ANTIDER. ABSORÇÃO DE AGUA 3% A 8% PEI 4/5</t>
  </si>
  <si>
    <t>13.06.000</t>
  </si>
  <si>
    <t>REVESTIMENTO DE SOLEIRAS</t>
  </si>
  <si>
    <t>13.06.076</t>
  </si>
  <si>
    <t>13.06.077</t>
  </si>
  <si>
    <t>13.06.082</t>
  </si>
  <si>
    <t>SO-22 SOLEIRA DE GRANITO EM NIVEL 1 PEÇA (L= 14 A 17CM)</t>
  </si>
  <si>
    <t>13.07.000</t>
  </si>
  <si>
    <t>REVESTIMENTO DE PEITORIS</t>
  </si>
  <si>
    <t>13.07.002</t>
  </si>
  <si>
    <t>PE-02 PEITORIL</t>
  </si>
  <si>
    <t>14.00.000</t>
  </si>
  <si>
    <t>VIDROS</t>
  </si>
  <si>
    <t>14.01.000</t>
  </si>
  <si>
    <t>14.01.002</t>
  </si>
  <si>
    <t>VIDRO LISO COMUM INCOLOR DE 3MM</t>
  </si>
  <si>
    <t>14.01.004</t>
  </si>
  <si>
    <t>VIDRO LISO COMUM INCOLOR DE 4MM</t>
  </si>
  <si>
    <t>14.01.062</t>
  </si>
  <si>
    <t>VIDRO LISO INCOLOR LAMINADO 6MM (3+3MM) COM FILME PVB</t>
  </si>
  <si>
    <t>14.01.063</t>
  </si>
  <si>
    <t>VIDRO  LISO INCOLOR 6MM  INCLUSIVE GUARNIÇAO NEOPRENE</t>
  </si>
  <si>
    <t>14.02.000</t>
  </si>
  <si>
    <t>ESPELHOS</t>
  </si>
  <si>
    <t>14.02.001</t>
  </si>
  <si>
    <t>EP-01 ESPELHO</t>
  </si>
  <si>
    <t>15.00.000</t>
  </si>
  <si>
    <t>PINTURA</t>
  </si>
  <si>
    <t>15.02.000</t>
  </si>
  <si>
    <t>FORROS / PAREDES INTERNAS</t>
  </si>
  <si>
    <t>15.02.005</t>
  </si>
  <si>
    <t>TINTA LATEX ECONOMICA</t>
  </si>
  <si>
    <t>15.02.019</t>
  </si>
  <si>
    <t>ESMALTE</t>
  </si>
  <si>
    <t>15.02.025</t>
  </si>
  <si>
    <t>TINTA LATEX STANDARD</t>
  </si>
  <si>
    <t>15.03.000</t>
  </si>
  <si>
    <t>ESQUADRIAS</t>
  </si>
  <si>
    <t>15.03.011</t>
  </si>
  <si>
    <t>ESMALTE COM MASSA NIVELADORA EM ESQUADRIAS DE MADEIRA</t>
  </si>
  <si>
    <t>15.03.021</t>
  </si>
  <si>
    <t>ESMALTE EM ESQUADRIAS DE FERRO</t>
  </si>
  <si>
    <t>15.03.060</t>
  </si>
  <si>
    <t>FACE EXTERNA DE CALHAS/CONDUTORES COM TINTA SINTETICA</t>
  </si>
  <si>
    <t>15.03.068</t>
  </si>
  <si>
    <t>15.03.072</t>
  </si>
  <si>
    <t>15.03.073</t>
  </si>
  <si>
    <t>15.03.074</t>
  </si>
  <si>
    <t>15.03.075</t>
  </si>
  <si>
    <t>15.03.076</t>
  </si>
  <si>
    <t>15.04.000</t>
  </si>
  <si>
    <t>EXTERNA</t>
  </si>
  <si>
    <t>15.04.006</t>
  </si>
  <si>
    <t>15.04.030</t>
  </si>
  <si>
    <t>VERNIZ ACRILICO BASE SOLVENTE COM 1 DEMAO PRIMER +2</t>
  </si>
  <si>
    <t>16.00.000</t>
  </si>
  <si>
    <t>SERVICOS COMPLEMENTARES</t>
  </si>
  <si>
    <t>16.01.000</t>
  </si>
  <si>
    <t>FECHO:MUROS/ALAMBRADOS/PORTOES</t>
  </si>
  <si>
    <t>16.01.014</t>
  </si>
  <si>
    <t>16.01.092</t>
  </si>
  <si>
    <t>PT-50 PORTAO DE TELA PARA SETORIZAÇAO 120&lt;H&lt;200 CM</t>
  </si>
  <si>
    <t>16.02.000</t>
  </si>
  <si>
    <t>PISOS</t>
  </si>
  <si>
    <t>16.02.022</t>
  </si>
  <si>
    <t>PAVIMENTACAO COM PEDRISCO COM ESPESS DE 5 CM</t>
  </si>
  <si>
    <t>16.02.027</t>
  </si>
  <si>
    <t>GA-01 GUIA LEVE OU SEPARADOR DE PISOS</t>
  </si>
  <si>
    <t>16.02.100</t>
  </si>
  <si>
    <t>LASTRO DE BRITA E=5CM COM AGREGADO RECICLADO DA</t>
  </si>
  <si>
    <t>16.02.101</t>
  </si>
  <si>
    <t>LASTRO DE CONCRETO TRAÇO 1:4:8   E=5CM  COM AGREGADO</t>
  </si>
  <si>
    <t>16.02.105</t>
  </si>
  <si>
    <t>CIMENTADO DESEMPENADO COM JUNTA SECA E = 5 CM COM</t>
  </si>
  <si>
    <t>16.03.000</t>
  </si>
  <si>
    <t>GRAMADOS/PAISAGISMO</t>
  </si>
  <si>
    <t>16.03.002</t>
  </si>
  <si>
    <t>GRAMA ESMERALDA EM PLACAS</t>
  </si>
  <si>
    <t>16.05.000</t>
  </si>
  <si>
    <t>ÁGUAS PLUVIAIS E DRENAGEM DE ACABAMENTO</t>
  </si>
  <si>
    <t>16.05.031</t>
  </si>
  <si>
    <t>CA-21 CANALETA DE AGUAS PLUVIAIS EM CONCRETO (20CM)</t>
  </si>
  <si>
    <t>16.05.047</t>
  </si>
  <si>
    <t>16.05.052</t>
  </si>
  <si>
    <t>16.05.058</t>
  </si>
  <si>
    <t>16.05.066</t>
  </si>
  <si>
    <t>16.05.068</t>
  </si>
  <si>
    <t>16.05.075</t>
  </si>
  <si>
    <t>CA-10 CAIXA DE AREIA 50X50 CM PARA AGUAS PLUVIAIS</t>
  </si>
  <si>
    <t>16.05.078</t>
  </si>
  <si>
    <t>ESCAVAÇÃO  POÇO DE RETENÇÃO DE ÁGUAS PLUVIAIS  ATÉ 3,50</t>
  </si>
  <si>
    <t>16.05.080</t>
  </si>
  <si>
    <t>BOMBA SUBMERSA POTENCIA 1CV, TRIFASICA VAZAO 7M3/HORA</t>
  </si>
  <si>
    <t>16.05.083</t>
  </si>
  <si>
    <t>REGISTRO DE GAVETA BRUTO DN 80MM (3") RESERVATORIO</t>
  </si>
  <si>
    <t>16.05.084</t>
  </si>
  <si>
    <t>VALVULA DE RETENCAO VERTICAL DN80MM (3")  RESERVATORIO</t>
  </si>
  <si>
    <t>16.05.085</t>
  </si>
  <si>
    <t>CORRENTE ELO CURTO GALVANIZADO 4MM CARGA TRABALHO</t>
  </si>
  <si>
    <t>16.06.000</t>
  </si>
  <si>
    <t>COMPLEMENTOS EXTERNOS/CANTEIRO DE OBRA/ALAMBRADO</t>
  </si>
  <si>
    <t>16.06.023</t>
  </si>
  <si>
    <t>AL-01 ABRIGO PARA LIXO</t>
  </si>
  <si>
    <t>16.06.051</t>
  </si>
  <si>
    <t>CANTEIRO DE OBRAS - LARG 3.30M</t>
  </si>
  <si>
    <t>16.06.077</t>
  </si>
  <si>
    <t>MANUTENÇÃO MENSAL DE PLACAS DE OBRA</t>
  </si>
  <si>
    <t>16.06.078</t>
  </si>
  <si>
    <t>FORNECIMENTO E INSTALAÇAO DE PLACA DE IDENTIFICAÇAO DE</t>
  </si>
  <si>
    <t>16.06.090</t>
  </si>
  <si>
    <t>INSTALACÃO DE LOUSA (LG-07)</t>
  </si>
  <si>
    <t>16.06.092</t>
  </si>
  <si>
    <t>INSTALACÃO DE FOGAO INDUSTRIAL</t>
  </si>
  <si>
    <t>16.08.000</t>
  </si>
  <si>
    <t>REDE E TRATAMENTO DE ESGOTO</t>
  </si>
  <si>
    <t>16.08.026</t>
  </si>
  <si>
    <t>CI-02 CAIXA DE INSPEÇÃO 80X80CM PARA ESGOTO</t>
  </si>
  <si>
    <t>16.08.027</t>
  </si>
  <si>
    <t>CG-01 CAIXA DE GORDURA EM ALVENARIA</t>
  </si>
  <si>
    <t>16.08.028</t>
  </si>
  <si>
    <t>CI-01 CAIXA DE INSPECAO 60X60CM PARA ESGOTO</t>
  </si>
  <si>
    <t>16.11.000</t>
  </si>
  <si>
    <t>LIMPEZA FINAL</t>
  </si>
  <si>
    <t>16.11.005</t>
  </si>
  <si>
    <t>LIMPEZA DA OBRA</t>
  </si>
  <si>
    <t>16.18.000</t>
  </si>
  <si>
    <t>SERVICOS COMPLEMENTARES - CIVIL</t>
  </si>
  <si>
    <t>16.18.070</t>
  </si>
  <si>
    <t>SI-01 PLACA DE SINALIZAÇÃO DE AMBIENTE 200X200MM (PORTA)</t>
  </si>
  <si>
    <t>16.18.071</t>
  </si>
  <si>
    <t>16.18.072</t>
  </si>
  <si>
    <t>16.18.073</t>
  </si>
  <si>
    <t>SI-04 PLACA DE SINALIZAÇÃO DE AMBIENTE 700X200MM (PORTA)</t>
  </si>
  <si>
    <t>16.18.075</t>
  </si>
  <si>
    <t>16.18.076</t>
  </si>
  <si>
    <t>16.18.078</t>
  </si>
  <si>
    <t>16.18.079</t>
  </si>
  <si>
    <t>16.18.080</t>
  </si>
  <si>
    <t>SI-11 SINALIZAÇÃO HORIZONTAL PARA VAGA ACESSIVEL</t>
  </si>
  <si>
    <t>16.85.000</t>
  </si>
  <si>
    <t>POCO TUBULAR PROFUNDO: PERFURACAO E EQUIPAMENTOS</t>
  </si>
  <si>
    <t>16.85.099</t>
  </si>
  <si>
    <t>SERVIÇOS POÇO TUBULAR PROFUNDO - CONSERVACAO</t>
  </si>
  <si>
    <t>MV</t>
  </si>
  <si>
    <t xml:space="preserve"> TRANSPORTE POR CAMINHAO</t>
  </si>
  <si>
    <t xml:space="preserve">01.03.004    </t>
  </si>
  <si>
    <t xml:space="preserve">01.03.005  </t>
  </si>
  <si>
    <t>M³xKM</t>
  </si>
  <si>
    <t>ITEM</t>
  </si>
  <si>
    <t>DESCRIÇÃO DOS SERVIÇOS</t>
  </si>
  <si>
    <t>VALOR (R$)</t>
  </si>
  <si>
    <t>% ITEM</t>
  </si>
  <si>
    <t>Valores totais</t>
  </si>
  <si>
    <t>CRONOGRAMA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</si>
  <si>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</si>
  <si>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</si>
  <si>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</si>
  <si>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</si>
  <si>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</si>
  <si>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</si>
  <si>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</si>
  <si>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</si>
  <si>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</si>
  <si>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</si>
  <si>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</si>
  <si>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</si>
  <si>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Quantidade Orçada</t>
  </si>
  <si>
    <t>PLANILHA ORÇAMENTARIA</t>
  </si>
  <si>
    <r>
      <rPr>
        <b/>
        <sz val="8"/>
        <color rgb="FF000000"/>
        <rFont val="Times New Roman"/>
        <family val="1"/>
      </rPr>
      <t>PROPRIETÁRIO</t>
    </r>
    <r>
      <rPr>
        <sz val="8"/>
        <color rgb="FF000000"/>
        <rFont val="Times New Roman"/>
        <family val="1"/>
      </rPr>
      <t>:</t>
    </r>
    <r>
      <rPr>
        <sz val="8"/>
        <rFont val="Arial Narrow"/>
        <family val="2"/>
      </rPr>
      <t xml:space="preserve"> PREFEITURA MUNICIPAL DE CORDEIRÓPOLIS</t>
    </r>
  </si>
  <si>
    <r>
      <rPr>
        <b/>
        <sz val="8"/>
        <color rgb="FF000000"/>
        <rFont val="Times New Roman"/>
        <family val="1"/>
      </rPr>
      <t>OBRA:</t>
    </r>
    <r>
      <rPr>
        <sz val="8"/>
        <color rgb="FF000000"/>
        <rFont val="Times New Roman"/>
        <family val="1"/>
      </rPr>
      <t xml:space="preserve"> 1201947 - NOVA CRECHE - TERRENO LOT FLAMINIO DE FREITAS LEVY</t>
    </r>
  </si>
  <si>
    <r>
      <rPr>
        <b/>
        <sz val="8"/>
        <color rgb="FF000000"/>
        <rFont val="Times New Roman"/>
        <family val="1"/>
      </rPr>
      <t>LOCAL:</t>
    </r>
    <r>
      <rPr>
        <sz val="8"/>
        <color rgb="FF000000"/>
        <rFont val="Times New Roman"/>
        <family val="1"/>
      </rPr>
      <t xml:space="preserve"> RUA RENATO DE F. LEVY, LOT FLAMINIO DE FREITAS LEVY</t>
    </r>
  </si>
  <si>
    <r>
      <rPr>
        <b/>
        <sz val="8"/>
        <color rgb="FF000000"/>
        <rFont val="Times New Roman"/>
        <family val="1"/>
      </rPr>
      <t>Orçamento</t>
    </r>
    <r>
      <rPr>
        <sz val="8"/>
        <color rgb="FF000000"/>
        <rFont val="Times New Roman"/>
        <family val="1"/>
      </rPr>
      <t>: 151008 - Creche CR-01</t>
    </r>
  </si>
  <si>
    <r>
      <rPr>
        <b/>
        <sz val="8"/>
        <color rgb="FF000000"/>
        <rFont val="Times New Roman"/>
        <family val="1"/>
      </rPr>
      <t>Data Base</t>
    </r>
    <r>
      <rPr>
        <sz val="8"/>
        <color rgb="FF000000"/>
        <rFont val="Times New Roman"/>
        <family val="1"/>
      </rPr>
      <t>: 10/2021 - LS =  120,87 %  -  BDI =   23,00 %</t>
    </r>
  </si>
  <si>
    <t>Assinado com senha por: ELISA FACCINA DA SILVA - 21/01/2022 às 12:25:29 Documento N°: 024607A0760124 - consulta é autenticada em: https://demandas.spsempapel.sp.gov.br/demandas/documento/024607A0760124</t>
  </si>
  <si>
    <t>Custo Total - Convenio</t>
  </si>
  <si>
    <t>Custo Total - Tesouro</t>
  </si>
  <si>
    <t>Custo Total 12 meses</t>
  </si>
  <si>
    <t>Custo Total 06 meses</t>
  </si>
  <si>
    <t>RETIRANDO A VEGETACAO, TRONCOS ATE 5CM DE DIAMETRO E RASPAGEM.</t>
  </si>
  <si>
    <t>ATERRO COM TRANSPORTE POR CAMINHAO NOS PRIMEIROS 100 M</t>
  </si>
  <si>
    <t>TRANSPORTE E ATERRO INTERNO DE MATERIAL ESCAVADO DE FUNDAÇÃO-ESTACA-TUBULÃO</t>
  </si>
  <si>
    <t>IMPERM RESP ALV EMBAS COM ARGAM CIM-AREIA 1:3 CONTENDO HIDROFUGO</t>
  </si>
  <si>
    <t>TELA ARMADURA (MALHA ACO CA 60 FYK= 600 MPA)</t>
  </si>
  <si>
    <t>LAJE PRE-FABRICADA VIGOTA TRELICADA UNIDIRECIONAL LT12--300KGF/M2</t>
  </si>
  <si>
    <t>CONCRETO GROUT, PREPARADO NO LOCAL, LANÇADO E ADENSADO</t>
  </si>
  <si>
    <t>ALVENARIA AUTO-PORTANTE: BLOCO CONCRETO ESTRUTURAL DE 19X19X19CM</t>
  </si>
  <si>
    <t>ALVENARIA AUTO-PORTANTE: BLOCO CONCRETO ESTRUTURAL DE 19X19X39CM</t>
  </si>
  <si>
    <t>PM-04 PORTA DE MADEIRA SARRAFEADA P/ PINT. BAT. MADEIRA L=82CM</t>
  </si>
  <si>
    <t>PM-24 PORTA DE MADEIRA SARRAFEADA P/ PINT. BAT. MADEIRA L=72CM</t>
  </si>
  <si>
    <t>PM-83 PORTA DE CORRER ACESSIVEL SARRAFEADA MACIÇA G1-C1 P/PINTURA L=101CM</t>
  </si>
  <si>
    <t>PM-63 PORTA DE MADEIRA SARRAFEADA P/ PINT. C/ BAND. BAT. MAD. L=82CM</t>
  </si>
  <si>
    <t>PM-64 PORTA DE MADEIRA SARRAFEADA P/ PINT. C/ BAND. BAT. MAD. L=92CM</t>
  </si>
  <si>
    <t>CC-01 CUBA INOX (60X50X30CM) INCLUSIVE VÁLVULA AMERICANA-GRANITO</t>
  </si>
  <si>
    <t>CC-03 CUBA INOX (50X40X25CM) TORNEIRA DE PAREDE INCL.VÁLVULA AMERICANA-GRANITO</t>
  </si>
  <si>
    <t>CC-04 CUBA DUPLA INOX (102X40X25CM) INCLUSIVE VÁLVULA AMERICANA-GRANITO</t>
  </si>
  <si>
    <t>VENEZIANA INDUSTRIAL -ALETAS PVC MONTANTES ACO GALVANIZADO REF 100</t>
  </si>
  <si>
    <t>ME-02 MONTANTE ESTRUTURAL VERTICAL P/ESQUADRIAS EM VÃO DE 7,20M</t>
  </si>
  <si>
    <t>Código do Servviço</t>
  </si>
  <si>
    <t>Descrição do Serviço</t>
  </si>
  <si>
    <t>Preço Unitário do Serviço</t>
  </si>
  <si>
    <t>Preço Total do Serviço</t>
  </si>
  <si>
    <t>Codigo da Instituição</t>
  </si>
  <si>
    <t>FDE</t>
  </si>
  <si>
    <t>TUBO ACO GALV NBR5590-CLASSE PESADA DN 20MM (3/4") INCL CONEXOES</t>
  </si>
  <si>
    <t>TUBO ACO GALV NBR5590-CLASSE PESADA DN 25MM (1") INCL CONEXOES</t>
  </si>
  <si>
    <t>VALVULA DE DESCARGA C/ REG INCORP DN=40MM(1 1/2) ACAB ANTIVANDALISMO</t>
  </si>
  <si>
    <t>VALVULA DE DESCARGA C/ACIONAMENTO DUPLO FLUXO REGISTRO E ACABAM. DN 40MM 1 1/2"</t>
  </si>
  <si>
    <t>EXTINTORES MANUAIS PO QUIMICO SECO COM CAPACIDADE DE 4 KG</t>
  </si>
  <si>
    <t>TUBO PVC NORMAL "SN" JUNTA SOLDÁVEL/ELÁSTICA DN 40 INCL CONEXÕES</t>
  </si>
  <si>
    <t>TUBO PVC REFORÇADO "SR" JUNTA ELÁSTICA DN 75 INCL CONEXÕES</t>
  </si>
  <si>
    <t>RALO SIFONADO DE F.FUNDIDO DN 150 MM C/GRELHA PVC CROMADO</t>
  </si>
  <si>
    <t>TUBO DE PVC REFORÇADO "SR" JUNTA ELÁSTICA DN 150 INCL  CONEXÕES</t>
  </si>
  <si>
    <t>TUBO ACO GALVANIZ NBR5580-CL MEDIA, DN25MM (1") - INCL CONEXOES</t>
  </si>
  <si>
    <t>TUBO ACO GALVANIZ NBR5580-CL MEDIA, DN32MM (1 1/4")-INCL CONEXOES</t>
  </si>
  <si>
    <t>TUBO ACO GALVANIZ NBR5580-CL MEDIA, DN40MM (1 1/2") - INCL CONEXOES</t>
  </si>
  <si>
    <t>TUBO ACO GALVANIZ NBR5580-CL MEDIA, DN50MM (2") - INCL CONEXOES</t>
  </si>
  <si>
    <t>TUBO ACO GALVANIZ NBR5580-CL MEDIA, DN65MM (2 1/2")-INCL CONEXOES</t>
  </si>
  <si>
    <t>TUBO ACO GALVANIZ NBR5580-CL MEDIA, DN80MM (3")-INCL CONEXOES</t>
  </si>
  <si>
    <t>ANEIS PRE-MOLDADOS EM CONCRETO ARMADO P/  RESERVATORIO D'AGUA D=2,50M</t>
  </si>
  <si>
    <t>LAVATORIO DE LOUCA BRANCA SEM COLUNA C/ TORNEIRA DE FECHAM AUTOMATICO</t>
  </si>
  <si>
    <t>BC-23 BANCO DE GRANITO 2CM COM BORDA ARREDONDADA PARA VESTIÁRIO</t>
  </si>
  <si>
    <t xml:space="preserve">AE-21 ABRIGO E ENTRADA DE ENERGIA (CAIXA M OU H): AES  ELETROP/BANDEIRANTE/ELEKTRO </t>
  </si>
  <si>
    <t>CONJ 4 CABOS P/ ENTRADA ENERGIA SECCAO 50MM2 C/ ELETRODUTOS</t>
  </si>
  <si>
    <t>CONJ. ENTRADA P/INTRAGOV (FIBRA ÓTICA) EM ENTRADA DE DE ENERGIA</t>
  </si>
  <si>
    <t>CONJUNTO PARA ENTRADA DE TELEFONE  NA ENTRADA DE ENERGIA</t>
  </si>
  <si>
    <t>ELETRODUTO DE PVC RIGIDO ROSCAVEL DE 60MM - INCL CONEXOES</t>
  </si>
  <si>
    <t>ELETROD ACO GALV QUENTE (NBR 5624) 25 MM (1") - INCL CONEXOES</t>
  </si>
  <si>
    <t>ELETROD ACO GALV QUENTE (NBR 5624) 32 MM (1 1/4") - INCL CONEXOES</t>
  </si>
  <si>
    <t>ELETROD ACO GALV QUENTE (NBR 5624) 40 MM (1 1/2") - INCL CONEXOES</t>
  </si>
  <si>
    <t>ELETRODUTO DE PVC RIGIDO ROSCAVEL DE 32MM - INCL CONEXOES</t>
  </si>
  <si>
    <t>QUADRO COMANDO PARA CONJUNTO MOTOR BOMBA TRIFASICO DE 3/4 A 1 HP</t>
  </si>
  <si>
    <t>INTERRUPTOR AUTOMATICO DIFERENCIAL (DISPOSITIVO DR) 63A/30 mA</t>
  </si>
  <si>
    <t>INTERRUPTOR DE 2 TECLAS SIMPLES EM CX.4"X2"-ELETROD.AÇO GALV.A QUENTE</t>
  </si>
  <si>
    <t>TOMADA 2P+T PADRAO NBR 14136,  CORRENTE 20A-250V-ELETR.AÇO GALV.A QUENTE</t>
  </si>
  <si>
    <t>INTERRUPTOR 1 TECLA BIPOLAR SIMPLES CAIXA 4"X2"- ELETR PVC RIGIDO</t>
  </si>
  <si>
    <t>2 INTERRUPTORES 1 TECLA BIPOLAR SIMPLES CAIXA 4"X4"-ELETR PVC RIGIDO</t>
  </si>
  <si>
    <t>3 INTERRUPTORES DE 1 TECLA BIPOLAR EM CAIXA 4"X4"--ELETRODUTO DE PVC</t>
  </si>
  <si>
    <t>INTERRUPTOR 1 TECLA SIMPLES/TOMADA 2P+T PADRÃO NBR 14136 CORRENTE 10A ELETROD.PVC RIGIDO</t>
  </si>
  <si>
    <t>TOMADA 2P+T PADRAO NBR 14136 CORRENTE 10A-250V-ELETR PVC RÍGIDO</t>
  </si>
  <si>
    <t>PONTO SECO P/INSTALACAO DE SOM/TV/ALARME/LOGICA -  ELETRODUTO PVC</t>
  </si>
  <si>
    <t>IL-42 LUMINARIA C/ DIFUSOR TRANSPARENTE P/ LAMPADA FLUOR (2X32W)</t>
  </si>
  <si>
    <t>IL-59 ILUMINAÇÃO P/PASSAGEM COBERTA E CIRCULAÇÕES - LAMP.FLUORESC.COMPACTA (1X23W)</t>
  </si>
  <si>
    <t>IL-60 LUMINARIA DE SOBREPOR C/REFLETOR E ALETAS P/LAMP. FLUORESCENTE (2X32W)</t>
  </si>
  <si>
    <t>IL-68 LUMINARIA C/DIFUSOR TRANSLUCIDO P/LAMPADAS FLUOR (2X16W)</t>
  </si>
  <si>
    <t>IL-69 LUMINARIA C/DIFUSOR TRANSLUCIDO P/LAMPADAS FLUOR (2X32W)</t>
  </si>
  <si>
    <t>IL-72 LUMINARIA PRISMATICA TRANSP.P/LAMPADA A VAPOR METALICO (250W)</t>
  </si>
  <si>
    <t>IL-84 PROJETOR COM FACHO SIMÉTRICO OU ASSIMETRICO PARA LAMPADA TUBULAR DE VAPOR DE SÓDIO 1X150W.</t>
  </si>
  <si>
    <t>IMPERM C/ EMULSAO ACRILICA ESTRUT C/ VEU DE POLIESTER-6  DEMAOS / 2 EST</t>
  </si>
  <si>
    <t>REGULARIZACAO DE SUPERFICIE P/ PREPARO IMPERM 1:3 E=2,5CM</t>
  </si>
  <si>
    <t>CHAPAS VINILICAS/TRANSITO PESADO (COR ESPECIFICAR) ESP 2MM</t>
  </si>
  <si>
    <t>SO-16 SOLEIRA RAMPADA DESNIVEL ATE 2CM (GRANILITE / ALVENARIA 15,5CM)</t>
  </si>
  <si>
    <t>SO-17 SOLEIRA RAMPADA DESNIVEL ATE 2CM (GRANILITE /ALVENARIA 22CM)</t>
  </si>
  <si>
    <t xml:space="preserve">PINTURA DUAS DEMÃOS ESMALTE FACE APARENTE DE TUBULAÇÃO Ø 3/4" </t>
  </si>
  <si>
    <t xml:space="preserve">PINTURA DUAS DEMÃOS ESMALTE FACE APARENTE DE TUBULAÇÃO Ø1 1/4" </t>
  </si>
  <si>
    <t xml:space="preserve">PINTURA DUAS DEMÃOS ESMALTE FACE APARENTE DE TUBULAÇÃO Ø1 1/2" </t>
  </si>
  <si>
    <t xml:space="preserve">PINTURA DUAS DEMÃOS ESMALTE FACE APARENTE DE TUBULAÇÃO Ø 2" </t>
  </si>
  <si>
    <t xml:space="preserve">PINTURA DUAS DEMÃOS ESMALTE FACE APARENTE DE TUBULAÇÃO Ø 2 1/2" </t>
  </si>
  <si>
    <t xml:space="preserve">PINTURA DUAS DEMÃOS ESMALTE FACE APARENTE DE  TUBULAÇÃO Ø 3" </t>
  </si>
  <si>
    <t>FD-14 FECHAMENTO DE DIVISA/BLOCO DE CONCRETO/ S/REVEST. H=185CM/BROCA</t>
  </si>
  <si>
    <t>TC-10 TAMPA DE CONCRETO PRE-MOLDADA PERF. P/ CANALETA L=25CM</t>
  </si>
  <si>
    <t>TAMPA PRÉ-MOLDADA Ø 2,50M PARA POÇO DE RETENÇÃO DE A.P.COM TAMPA DE INSPEÇÃO Ø0,60M</t>
  </si>
  <si>
    <t>POÇO DE RETENÇÃO DE ÁGUA PLUVIAL Ø 2,50M COM FUNDO  DE CONCRETO</t>
  </si>
  <si>
    <t>TUBO PVC OCRE JUNTA ELASTICA DN 200 INCLUSIVE CONEXOES  - ENTERRADO</t>
  </si>
  <si>
    <t>TUBO PVC OCRE JUNTA ELASTICA DN 300 INCLUSIVE CONEXOES  - ENTERRADO</t>
  </si>
  <si>
    <t>SI-02 PLACA DE SINALIZAÇÃO DE AMBIENTE 200X200MM (PAREDE INTERNA)</t>
  </si>
  <si>
    <t>SI-03 PLACA DE SINALIZAÇÃO DE AMBIENTE 200X200MM (PAREDE INTERNA)</t>
  </si>
  <si>
    <t>SI-06 PLACA DE SINALIZAÇÃO DE AMBIENTE 700X200MM (PAREDE INTERNA)</t>
  </si>
  <si>
    <t>SI-07 PLACA DE SINALIZAÇÃO DE AMBIENTE 500X60MM (PAREDE INTERNA) / BRAILLE</t>
  </si>
  <si>
    <t>SI-09 PLACA DE SINALIZAÇÃO DE AMBIENTE 500X500MM (PAREDE  EXTERNA)</t>
  </si>
  <si>
    <t>SI-10 PLACA DE SINALIZAÇÃO DE AMBIENTE 500X700MM (PAREDE  EXTERNA)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</si>
</sst>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.0"/>
    <numFmt numFmtId="166" formatCode="_(* #,##0.00_);_(* \(#,##0.00\);_(* &quot;-&quot;??_);_(@_)"/>
    <numFmt numFmtId="167" formatCode="&quot;R$&quot;\ #,##0.00"/>
  </numFmts>
  <fonts count="15" x14ac:knownFonts="1">
    <font>
      <sz val="10"/>
      <color rgb="FF000000"/>
      <name val="Times New Roman"/>
      <charset val="204"/>
    </font>
    <font>
      <sz val="7"/>
      <name val="Arial MT"/>
    </font>
    <font>
      <sz val="7"/>
      <name val="Arial MT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8"/>
      <color rgb="FF000000"/>
      <name val="Times New Roman"/>
      <family val="1"/>
    </font>
    <font>
      <b/>
      <sz val="8"/>
      <name val="Times New Roman"/>
      <family val="1"/>
    </font>
    <font>
      <b/>
      <sz val="8"/>
      <color rgb="FF000000"/>
      <name val="Times New Roman"/>
      <family val="1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07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4" fontId="8" fillId="0" borderId="1" xfId="0" applyNumberFormat="1" applyFont="1" applyFill="1" applyBorder="1" applyAlignment="1">
      <alignment horizontal="right" vertical="top" shrinkToFi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vertical="top" shrinkToFit="1"/>
    </xf>
    <xf numFmtId="2" fontId="6" fillId="0" borderId="1" xfId="0" applyNumberFormat="1" applyFont="1" applyFill="1" applyBorder="1" applyAlignment="1">
      <alignment vertical="top" shrinkToFit="1"/>
    </xf>
    <xf numFmtId="4" fontId="6" fillId="0" borderId="1" xfId="0" applyNumberFormat="1" applyFont="1" applyFill="1" applyBorder="1" applyAlignment="1">
      <alignment horizontal="right" vertical="top" shrinkToFit="1"/>
    </xf>
    <xf numFmtId="2" fontId="8" fillId="0" borderId="1" xfId="0" applyNumberFormat="1" applyFont="1" applyFill="1" applyBorder="1" applyAlignment="1">
      <alignment horizontal="right" vertical="top" shrinkToFit="1"/>
    </xf>
    <xf numFmtId="2" fontId="6" fillId="0" borderId="1" xfId="0" applyNumberFormat="1" applyFont="1" applyFill="1" applyBorder="1" applyAlignment="1">
      <alignment horizontal="right" vertical="top" shrinkToFit="1"/>
    </xf>
    <xf numFmtId="3" fontId="6" fillId="0" borderId="1" xfId="0" applyNumberFormat="1" applyFont="1" applyFill="1" applyBorder="1" applyAlignment="1">
      <alignment vertical="top" shrinkToFit="1"/>
    </xf>
    <xf numFmtId="4" fontId="6" fillId="0" borderId="1" xfId="0" applyNumberFormat="1" applyFont="1" applyFill="1" applyBorder="1" applyAlignment="1">
      <alignment vertical="top" shrinkToFit="1"/>
    </xf>
    <xf numFmtId="0" fontId="9" fillId="0" borderId="1" xfId="0" applyFont="1" applyFill="1" applyBorder="1" applyAlignment="1">
      <alignment horizontal="left" vertical="top" wrapText="1" indent="1"/>
    </xf>
    <xf numFmtId="165" fontId="6" fillId="0" borderId="1" xfId="0" applyNumberFormat="1" applyFont="1" applyFill="1" applyBorder="1" applyAlignment="1">
      <alignment horizontal="right" vertical="top" shrinkToFit="1"/>
    </xf>
    <xf numFmtId="0" fontId="7" fillId="0" borderId="1" xfId="0" applyFont="1" applyFill="1" applyBorder="1" applyAlignment="1">
      <alignment horizontal="left" vertical="top" wrapText="1" indent="1"/>
    </xf>
    <xf numFmtId="3" fontId="6" fillId="0" borderId="1" xfId="0" applyNumberFormat="1" applyFont="1" applyFill="1" applyBorder="1" applyAlignment="1">
      <alignment horizontal="right" vertical="top" shrinkToFit="1"/>
    </xf>
    <xf numFmtId="0" fontId="9" fillId="0" borderId="1" xfId="0" applyFont="1" applyFill="1" applyBorder="1" applyAlignment="1">
      <alignment horizontal="left" vertical="top" wrapText="1" indent="2"/>
    </xf>
    <xf numFmtId="0" fontId="6" fillId="0" borderId="1" xfId="0" applyFont="1" applyFill="1" applyBorder="1" applyAlignment="1">
      <alignment horizontal="left" vertical="top"/>
    </xf>
    <xf numFmtId="0" fontId="4" fillId="0" borderId="0" xfId="0" applyFont="1"/>
    <xf numFmtId="0" fontId="13" fillId="0" borderId="0" xfId="2" applyFont="1" applyBorder="1" applyAlignment="1">
      <alignment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166" fontId="13" fillId="0" borderId="0" xfId="3" applyNumberFormat="1" applyFont="1" applyBorder="1" applyAlignment="1">
      <alignment horizontal="center" vertical="center"/>
    </xf>
    <xf numFmtId="0" fontId="13" fillId="0" borderId="0" xfId="2" applyFont="1" applyBorder="1"/>
    <xf numFmtId="0" fontId="4" fillId="0" borderId="0" xfId="0" applyFont="1" applyBorder="1"/>
    <xf numFmtId="0" fontId="5" fillId="0" borderId="0" xfId="2" applyFont="1" applyBorder="1" applyAlignment="1">
      <alignment vertical="center"/>
    </xf>
    <xf numFmtId="166" fontId="5" fillId="0" borderId="0" xfId="3" applyNumberFormat="1" applyFont="1" applyBorder="1" applyAlignment="1">
      <alignment horizontal="center" vertical="center"/>
    </xf>
    <xf numFmtId="9" fontId="13" fillId="0" borderId="0" xfId="2" applyNumberFormat="1" applyFont="1" applyBorder="1" applyAlignment="1">
      <alignment vertical="center"/>
    </xf>
    <xf numFmtId="0" fontId="13" fillId="0" borderId="1" xfId="4" applyFont="1" applyBorder="1"/>
    <xf numFmtId="0" fontId="13" fillId="0" borderId="1" xfId="4" applyFont="1" applyBorder="1" applyAlignment="1">
      <alignment horizontal="center"/>
    </xf>
    <xf numFmtId="166" fontId="4" fillId="0" borderId="1" xfId="3" applyNumberFormat="1" applyFont="1" applyBorder="1" applyAlignment="1">
      <alignment horizontal="center"/>
    </xf>
    <xf numFmtId="10" fontId="4" fillId="0" borderId="1" xfId="5" applyNumberFormat="1" applyFont="1" applyBorder="1" applyAlignment="1">
      <alignment horizontal="center"/>
    </xf>
    <xf numFmtId="10" fontId="13" fillId="4" borderId="1" xfId="5" applyNumberFormat="1" applyFont="1" applyFill="1" applyBorder="1"/>
    <xf numFmtId="10" fontId="4" fillId="4" borderId="1" xfId="5" applyNumberFormat="1" applyFont="1" applyFill="1" applyBorder="1"/>
    <xf numFmtId="166" fontId="13" fillId="0" borderId="1" xfId="4" applyNumberFormat="1" applyFont="1" applyBorder="1"/>
    <xf numFmtId="166" fontId="4" fillId="0" borderId="0" xfId="0" applyNumberFormat="1" applyFont="1" applyBorder="1"/>
    <xf numFmtId="9" fontId="13" fillId="4" borderId="1" xfId="5" applyFont="1" applyFill="1" applyBorder="1"/>
    <xf numFmtId="0" fontId="13" fillId="0" borderId="1" xfId="4" applyFont="1" applyFill="1" applyBorder="1"/>
    <xf numFmtId="9" fontId="4" fillId="0" borderId="1" xfId="5" applyFont="1" applyFill="1" applyBorder="1"/>
    <xf numFmtId="9" fontId="4" fillId="0" borderId="1" xfId="5" applyFont="1" applyBorder="1"/>
    <xf numFmtId="166" fontId="13" fillId="0" borderId="1" xfId="4" applyNumberFormat="1" applyFont="1" applyFill="1" applyBorder="1"/>
    <xf numFmtId="9" fontId="13" fillId="0" borderId="1" xfId="5" applyFont="1" applyFill="1" applyBorder="1"/>
    <xf numFmtId="9" fontId="13" fillId="2" borderId="1" xfId="5" applyFont="1" applyFill="1" applyBorder="1"/>
    <xf numFmtId="166" fontId="13" fillId="0" borderId="1" xfId="1" applyNumberFormat="1" applyFont="1" applyBorder="1"/>
    <xf numFmtId="9" fontId="4" fillId="4" borderId="1" xfId="5" applyFont="1" applyFill="1" applyBorder="1"/>
    <xf numFmtId="43" fontId="13" fillId="0" borderId="1" xfId="4" applyNumberFormat="1" applyFont="1" applyBorder="1"/>
    <xf numFmtId="166" fontId="13" fillId="2" borderId="1" xfId="4" applyNumberFormat="1" applyFont="1" applyFill="1" applyBorder="1"/>
    <xf numFmtId="166" fontId="4" fillId="0" borderId="1" xfId="3" applyNumberFormat="1" applyFont="1" applyBorder="1"/>
    <xf numFmtId="166" fontId="5" fillId="3" borderId="1" xfId="3" applyNumberFormat="1" applyFont="1" applyFill="1" applyBorder="1"/>
    <xf numFmtId="10" fontId="5" fillId="3" borderId="1" xfId="4" applyNumberFormat="1" applyFont="1" applyFill="1" applyBorder="1"/>
    <xf numFmtId="0" fontId="13" fillId="0" borderId="0" xfId="4" applyFont="1" applyFill="1"/>
    <xf numFmtId="166" fontId="4" fillId="0" borderId="0" xfId="3" applyNumberFormat="1" applyFont="1" applyFill="1"/>
    <xf numFmtId="0" fontId="13" fillId="0" borderId="0" xfId="4" applyFont="1"/>
    <xf numFmtId="166" fontId="4" fillId="0" borderId="0" xfId="3" applyNumberFormat="1" applyFont="1"/>
    <xf numFmtId="166" fontId="13" fillId="0" borderId="0" xfId="6" applyNumberFormat="1" applyFont="1" applyFill="1" applyBorder="1" applyAlignment="1">
      <alignment vertical="center"/>
    </xf>
    <xf numFmtId="0" fontId="13" fillId="0" borderId="0" xfId="4" applyFont="1" applyFill="1" applyAlignment="1">
      <alignment vertical="center"/>
    </xf>
    <xf numFmtId="166" fontId="13" fillId="0" borderId="0" xfId="6" applyNumberFormat="1" applyFont="1" applyFill="1" applyAlignment="1">
      <alignment vertical="center"/>
    </xf>
    <xf numFmtId="43" fontId="13" fillId="0" borderId="1" xfId="4" applyNumberFormat="1" applyFont="1" applyFill="1" applyBorder="1"/>
    <xf numFmtId="0" fontId="5" fillId="3" borderId="1" xfId="4" applyFont="1" applyFill="1" applyBorder="1" applyAlignment="1">
      <alignment horizontal="center"/>
    </xf>
    <xf numFmtId="17" fontId="5" fillId="3" borderId="1" xfId="4" applyNumberFormat="1" applyFont="1" applyFill="1" applyBorder="1" applyAlignment="1">
      <alignment horizontal="center"/>
    </xf>
    <xf numFmtId="166" fontId="5" fillId="3" borderId="1" xfId="4" applyNumberFormat="1" applyFont="1" applyFill="1" applyBorder="1"/>
    <xf numFmtId="10" fontId="3" fillId="3" borderId="1" xfId="5" applyNumberFormat="1" applyFont="1" applyFill="1" applyBorder="1"/>
    <xf numFmtId="0" fontId="6" fillId="0" borderId="0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4" applyFont="1" applyFill="1" applyBorder="1" applyAlignment="1">
      <alignment horizontal="right"/>
    </xf>
    <xf numFmtId="0" fontId="9" fillId="3" borderId="1" xfId="4" applyFont="1" applyFill="1" applyBorder="1" applyAlignment="1"/>
    <xf numFmtId="0" fontId="6" fillId="3" borderId="1" xfId="0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right" vertical="top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wrapText="1"/>
    </xf>
    <xf numFmtId="4" fontId="8" fillId="3" borderId="1" xfId="0" applyNumberFormat="1" applyFont="1" applyFill="1" applyBorder="1" applyAlignment="1">
      <alignment horizontal="right" vertical="top" shrinkToFi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top" wrapText="1" indent="1"/>
    </xf>
    <xf numFmtId="2" fontId="8" fillId="3" borderId="1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vertical="top" wrapText="1"/>
    </xf>
    <xf numFmtId="167" fontId="4" fillId="0" borderId="0" xfId="0" applyNumberFormat="1" applyFont="1"/>
    <xf numFmtId="0" fontId="4" fillId="0" borderId="5" xfId="0" applyFont="1" applyBorder="1"/>
    <xf numFmtId="167" fontId="4" fillId="0" borderId="6" xfId="0" applyNumberFormat="1" applyFont="1" applyBorder="1"/>
    <xf numFmtId="10" fontId="4" fillId="0" borderId="7" xfId="0" applyNumberFormat="1" applyFont="1" applyBorder="1"/>
    <xf numFmtId="0" fontId="4" fillId="0" borderId="8" xfId="0" applyFont="1" applyBorder="1"/>
    <xf numFmtId="167" fontId="4" fillId="0" borderId="0" xfId="0" applyNumberFormat="1" applyFont="1" applyBorder="1"/>
    <xf numFmtId="10" fontId="4" fillId="0" borderId="9" xfId="0" applyNumberFormat="1" applyFont="1" applyBorder="1"/>
    <xf numFmtId="0" fontId="4" fillId="0" borderId="10" xfId="0" applyFont="1" applyBorder="1"/>
    <xf numFmtId="167" fontId="4" fillId="0" borderId="11" xfId="0" applyNumberFormat="1" applyFont="1" applyBorder="1"/>
    <xf numFmtId="10" fontId="4" fillId="0" borderId="12" xfId="0" applyNumberFormat="1" applyFont="1" applyBorder="1"/>
    <xf numFmtId="167" fontId="4" fillId="0" borderId="1" xfId="0" applyNumberFormat="1" applyFont="1" applyBorder="1"/>
    <xf numFmtId="0" fontId="0" fillId="5" borderId="0" xfId="0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 indent="8"/>
    </xf>
    <xf numFmtId="0" fontId="1" fillId="0" borderId="0" xfId="0" applyFont="1" applyFill="1" applyBorder="1" applyAlignment="1">
      <alignment horizontal="left" vertical="top" wrapText="1" indent="8"/>
    </xf>
    <xf numFmtId="0" fontId="0" fillId="0" borderId="0" xfId="0" applyFill="1" applyBorder="1" applyAlignment="1">
      <alignment horizontal="center" vertical="top" wrapText="1"/>
    </xf>
    <xf numFmtId="0" fontId="5" fillId="3" borderId="2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1" xfId="4" applyFont="1" applyFill="1" applyBorder="1" applyAlignment="1">
      <alignment horizontal="center"/>
    </xf>
  </cellXfs>
  <cellStyles count="7">
    <cellStyle name="Normal" xfId="0" builtinId="0"/>
    <cellStyle name="Normal 11 2" xfId="2" xr:uid="{00000000-0005-0000-0000-000001000000}"/>
    <cellStyle name="Normal 2" xfId="4" xr:uid="{00000000-0005-0000-0000-000002000000}"/>
    <cellStyle name="Porcentagem 2" xfId="5" xr:uid="{00000000-0005-0000-0000-000003000000}"/>
    <cellStyle name="Vírgula" xfId="1" builtinId="3"/>
    <cellStyle name="Vírgula 2" xfId="6" xr:uid="{00000000-0005-0000-0000-000005000000}"/>
    <cellStyle name="Vírgula 2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409575</xdr:colOff>
      <xdr:row>3</xdr:row>
      <xdr:rowOff>142874</xdr:rowOff>
    </xdr:from>
    <xdr:ext cx="1586470" cy="333375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" y="628649"/>
          <a:ext cx="1586470" cy="333375"/>
        </a:xfrm>
        <a:prstGeom prst="rect">
          <a:avLst/>
        </a:prstGeom>
      </xdr:spPr>
    </xdr:pic>
    <xdr:clientData/>
  </xdr:oneCellAnchor>
  <xdr:twoCellAnchor editAs="oneCell">
    <xdr:from>
      <xdr:col>4</xdr:col>
      <xdr:colOff>561975</xdr:colOff>
      <xdr:row>0</xdr:row>
      <xdr:rowOff>114300</xdr:rowOff>
    </xdr:from>
    <xdr:to>
      <xdr:col>6</xdr:col>
      <xdr:colOff>527608</xdr:colOff>
      <xdr:row>3</xdr:row>
      <xdr:rowOff>76200</xdr:rowOff>
    </xdr:to>
    <xdr:pic>
      <xdr:nvPicPr>
        <xdr:cNvPr id="3" name="Imagem 8" descr="cabeçalho_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0" y="114300"/>
          <a:ext cx="1203883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460</xdr:row>
      <xdr:rowOff>0</xdr:rowOff>
    </xdr:from>
    <xdr:ext cx="628650" cy="6286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603550"/>
          <a:ext cx="628650" cy="628650"/>
        </a:xfrm>
        <a:prstGeom prst="rect">
          <a:avLst/>
        </a:prstGeom>
      </xdr:spPr>
    </xdr:pic>
    <xdr:clientData/>
  </xdr:oneCellAnchor>
  <xdr:absoluteAnchor>
    <xdr:pos x="5788025" y="101984175"/>
    <xdr:ext cx="299114" cy="2554466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101984175"/>
          <a:ext cx="299114" cy="2554466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714375</xdr:colOff>
      <xdr:row>0</xdr:row>
      <xdr:rowOff>142875</xdr:rowOff>
    </xdr:from>
    <xdr:to>
      <xdr:col>14</xdr:col>
      <xdr:colOff>956233</xdr:colOff>
      <xdr:row>3</xdr:row>
      <xdr:rowOff>104775</xdr:rowOff>
    </xdr:to>
    <xdr:pic>
      <xdr:nvPicPr>
        <xdr:cNvPr id="4" name="Imagem 8" descr="cabeçalho_3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63850" y="628650"/>
          <a:ext cx="1203883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15</xdr:col>
      <xdr:colOff>228600</xdr:colOff>
      <xdr:row>1</xdr:row>
      <xdr:rowOff>0</xdr:rowOff>
    </xdr:from>
    <xdr:ext cx="1586470" cy="333375"/>
    <xdr:pic>
      <xdr:nvPicPr>
        <xdr:cNvPr id="5" name="image1.jpe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2125" y="647700"/>
          <a:ext cx="1586470" cy="333375"/>
        </a:xfrm>
        <a:prstGeom prst="rect">
          <a:avLst/>
        </a:prstGeom>
      </xdr:spPr>
    </xdr:pic>
    <xdr:clientData/>
  </xdr:oneCellAnchor>
  <xdr:oneCellAnchor>
    <xdr:from>
      <xdr:col>21</xdr:col>
      <xdr:colOff>133350</xdr:colOff>
      <xdr:row>10</xdr:row>
      <xdr:rowOff>19050</xdr:rowOff>
    </xdr:from>
    <xdr:ext cx="781050" cy="164127"/>
    <xdr:pic>
      <xdr:nvPicPr>
        <xdr:cNvPr id="6" name="image1.jpe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8425" y="1638300"/>
          <a:ext cx="781050" cy="164127"/>
        </a:xfrm>
        <a:prstGeom prst="rect">
          <a:avLst/>
        </a:prstGeom>
      </xdr:spPr>
    </xdr:pic>
    <xdr:clientData/>
  </xdr:oneCellAnchor>
  <xdr:twoCellAnchor editAs="oneCell">
    <xdr:from>
      <xdr:col>21</xdr:col>
      <xdr:colOff>133351</xdr:colOff>
      <xdr:row>11</xdr:row>
      <xdr:rowOff>104775</xdr:rowOff>
    </xdr:from>
    <xdr:to>
      <xdr:col>22</xdr:col>
      <xdr:colOff>285751</xdr:colOff>
      <xdr:row>13</xdr:row>
      <xdr:rowOff>35946</xdr:rowOff>
    </xdr:to>
    <xdr:pic>
      <xdr:nvPicPr>
        <xdr:cNvPr id="7" name="Imagem 8" descr="cabeçalho_3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1688426" y="1885950"/>
          <a:ext cx="685800" cy="255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21</xdr:col>
      <xdr:colOff>57150</xdr:colOff>
      <xdr:row>20</xdr:row>
      <xdr:rowOff>19050</xdr:rowOff>
    </xdr:from>
    <xdr:ext cx="781050" cy="164127"/>
    <xdr:pic>
      <xdr:nvPicPr>
        <xdr:cNvPr id="8" name="image1.jpe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12225" y="3381375"/>
          <a:ext cx="781050" cy="164127"/>
        </a:xfrm>
        <a:prstGeom prst="rect">
          <a:avLst/>
        </a:prstGeom>
      </xdr:spPr>
    </xdr:pic>
    <xdr:clientData/>
  </xdr:oneCellAnchor>
  <xdr:twoCellAnchor editAs="oneCell">
    <xdr:from>
      <xdr:col>21</xdr:col>
      <xdr:colOff>104775</xdr:colOff>
      <xdr:row>21</xdr:row>
      <xdr:rowOff>114300</xdr:rowOff>
    </xdr:from>
    <xdr:to>
      <xdr:col>22</xdr:col>
      <xdr:colOff>257175</xdr:colOff>
      <xdr:row>23</xdr:row>
      <xdr:rowOff>45471</xdr:rowOff>
    </xdr:to>
    <xdr:pic>
      <xdr:nvPicPr>
        <xdr:cNvPr id="9" name="Imagem 8" descr="cabeçalho_3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1659850" y="3638550"/>
          <a:ext cx="685800" cy="255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\Users\luciana\Desktop\SILVANA%202019\000.%20LICITA&#199;&#213;ES%202020\2019\19.2019.%20Creche%20Jardim%20Progresso%20-%20FNDE\0.Creche%20FNDE%20-%20Aditivo%20-%20Documentos\Planilha%20Oficial%20-%20Atualiz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2 - 220V_SAPATAS"/>
      <sheetName val="Cronograma"/>
    </sheetNames>
    <sheetDataSet>
      <sheetData sheetId="0">
        <row r="14">
          <cell r="E14" t="str">
            <v xml:space="preserve">SERVIÇOS PRELIMINARES 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63"/>
  <sheetViews>
    <sheetView tabSelected="1" topLeftCell="A10" zoomScale="160" zoomScaleNormal="160" workbookViewId="0">
      <selection activeCell="H18" sqref="H18"/>
    </sheetView>
  </sheetViews>
  <sheetFormatPr defaultRowHeight="12.75" x14ac:dyDescent="0.2"/>
  <cols>
    <col min="1" max="2" width="9.33203125" customWidth="1"/>
    <col min="3" max="3" width="49.5" customWidth="1"/>
    <col min="4" max="4" width="8.33203125" customWidth="1"/>
    <col min="5" max="6" width="10.83203125" customWidth="1"/>
    <col min="7" max="7" width="15" customWidth="1"/>
    <col min="8" max="8" width="12.6640625" customWidth="1"/>
  </cols>
  <sheetData>
    <row r="2" spans="1:9" x14ac:dyDescent="0.2">
      <c r="A2" s="68" t="s">
        <v>775</v>
      </c>
      <c r="B2" s="68"/>
    </row>
    <row r="3" spans="1:9" x14ac:dyDescent="0.2">
      <c r="A3" s="68" t="s">
        <v>776</v>
      </c>
      <c r="B3" s="68"/>
    </row>
    <row r="4" spans="1:9" x14ac:dyDescent="0.2">
      <c r="A4" s="68" t="s">
        <v>777</v>
      </c>
      <c r="B4" s="68"/>
    </row>
    <row r="5" spans="1:9" x14ac:dyDescent="0.2">
      <c r="A5" s="68" t="s">
        <v>778</v>
      </c>
      <c r="B5" s="68"/>
    </row>
    <row r="6" spans="1:9" x14ac:dyDescent="0.2">
      <c r="A6" s="68" t="s">
        <v>779</v>
      </c>
      <c r="B6" s="68"/>
    </row>
    <row r="7" spans="1:9" x14ac:dyDescent="0.2">
      <c r="A7" s="1"/>
      <c r="B7" s="1"/>
    </row>
    <row r="8" spans="1:9" x14ac:dyDescent="0.2">
      <c r="A8" s="99" t="s">
        <v>774</v>
      </c>
      <c r="B8" s="99"/>
      <c r="C8" s="99"/>
      <c r="D8" s="99"/>
      <c r="E8" s="99"/>
      <c r="F8" s="99"/>
      <c r="G8" s="99"/>
    </row>
    <row r="10" spans="1:9" ht="42" x14ac:dyDescent="0.2">
      <c r="A10" s="69" t="s">
        <v>804</v>
      </c>
      <c r="B10" s="69" t="s">
        <v>808</v>
      </c>
      <c r="C10" s="69" t="s">
        <v>805</v>
      </c>
      <c r="D10" s="69" t="s">
        <v>0</v>
      </c>
      <c r="E10" s="69" t="s">
        <v>773</v>
      </c>
      <c r="F10" s="70" t="s">
        <v>806</v>
      </c>
      <c r="G10" s="69" t="s">
        <v>807</v>
      </c>
      <c r="H10" s="2"/>
      <c r="I10" s="2"/>
    </row>
    <row r="11" spans="1:9" x14ac:dyDescent="0.2">
      <c r="A11" s="23"/>
      <c r="B11" s="23"/>
      <c r="C11" s="23"/>
      <c r="D11" s="23"/>
      <c r="E11" s="23"/>
      <c r="F11" s="23"/>
      <c r="G11" s="23"/>
    </row>
    <row r="12" spans="1:9" ht="12.75" customHeight="1" x14ac:dyDescent="0.2">
      <c r="A12" s="75" t="s">
        <v>96</v>
      </c>
      <c r="B12" s="75"/>
      <c r="C12" s="76" t="s">
        <v>97</v>
      </c>
      <c r="D12" s="77"/>
      <c r="E12" s="78"/>
      <c r="F12" s="78"/>
      <c r="G12" s="79">
        <f>G13+G15+G17+G20+G22</f>
        <v>137892.48199999999</v>
      </c>
    </row>
    <row r="13" spans="1:9" ht="12.75" customHeight="1" x14ac:dyDescent="0.2">
      <c r="A13" s="3" t="s">
        <v>98</v>
      </c>
      <c r="B13" s="3"/>
      <c r="C13" s="4" t="s">
        <v>99</v>
      </c>
      <c r="D13" s="5"/>
      <c r="E13" s="6"/>
      <c r="F13" s="6"/>
      <c r="G13" s="7">
        <f>G14</f>
        <v>14722.82</v>
      </c>
    </row>
    <row r="14" spans="1:9" ht="22.5" x14ac:dyDescent="0.2">
      <c r="A14" s="8" t="s">
        <v>100</v>
      </c>
      <c r="B14" s="97" t="s">
        <v>809</v>
      </c>
      <c r="C14" s="9" t="s">
        <v>785</v>
      </c>
      <c r="D14" s="10" t="s">
        <v>7</v>
      </c>
      <c r="E14" s="11">
        <v>3573.5</v>
      </c>
      <c r="F14" s="12">
        <v>4.12</v>
      </c>
      <c r="G14" s="13">
        <f>E14*F14</f>
        <v>14722.82</v>
      </c>
    </row>
    <row r="15" spans="1:9" ht="12.75" customHeight="1" x14ac:dyDescent="0.2">
      <c r="A15" s="3" t="s">
        <v>101</v>
      </c>
      <c r="B15" s="3"/>
      <c r="C15" s="4" t="s">
        <v>102</v>
      </c>
      <c r="D15" s="5"/>
      <c r="E15" s="6"/>
      <c r="F15" s="6"/>
      <c r="G15" s="14">
        <f>G16</f>
        <v>78.39</v>
      </c>
    </row>
    <row r="16" spans="1:9" ht="12.75" customHeight="1" x14ac:dyDescent="0.2">
      <c r="A16" s="8" t="s">
        <v>103</v>
      </c>
      <c r="B16" s="97" t="s">
        <v>809</v>
      </c>
      <c r="C16" s="9" t="s">
        <v>104</v>
      </c>
      <c r="D16" s="10" t="s">
        <v>105</v>
      </c>
      <c r="E16" s="12">
        <v>58.5</v>
      </c>
      <c r="F16" s="12">
        <v>1.34</v>
      </c>
      <c r="G16" s="13">
        <f>E16*F16</f>
        <v>78.39</v>
      </c>
    </row>
    <row r="17" spans="1:7" ht="12.75" customHeight="1" x14ac:dyDescent="0.2">
      <c r="A17" s="3" t="s">
        <v>106</v>
      </c>
      <c r="B17" s="3"/>
      <c r="C17" s="4" t="s">
        <v>107</v>
      </c>
      <c r="D17" s="5"/>
      <c r="E17" s="6"/>
      <c r="F17" s="6"/>
      <c r="G17" s="7">
        <f>SUM(G18:G19)</f>
        <v>113915.23999999999</v>
      </c>
    </row>
    <row r="18" spans="1:7" ht="22.5" x14ac:dyDescent="0.2">
      <c r="A18" s="9" t="s">
        <v>752</v>
      </c>
      <c r="B18" s="97" t="s">
        <v>809</v>
      </c>
      <c r="C18" s="9" t="s">
        <v>786</v>
      </c>
      <c r="D18" s="10" t="s">
        <v>10</v>
      </c>
      <c r="E18" s="11">
        <v>1795</v>
      </c>
      <c r="F18" s="12">
        <v>21.81</v>
      </c>
      <c r="G18" s="13">
        <f t="shared" ref="G18:G19" si="0">E18*F18</f>
        <v>39148.949999999997</v>
      </c>
    </row>
    <row r="19" spans="1:7" ht="12.75" customHeight="1" x14ac:dyDescent="0.2">
      <c r="A19" s="9" t="s">
        <v>753</v>
      </c>
      <c r="B19" s="97" t="s">
        <v>809</v>
      </c>
      <c r="C19" s="9" t="s">
        <v>751</v>
      </c>
      <c r="D19" s="9" t="s">
        <v>754</v>
      </c>
      <c r="E19" s="16">
        <v>37571</v>
      </c>
      <c r="F19" s="12">
        <v>1.99</v>
      </c>
      <c r="G19" s="13">
        <f t="shared" si="0"/>
        <v>74766.289999999994</v>
      </c>
    </row>
    <row r="20" spans="1:7" ht="12.75" customHeight="1" x14ac:dyDescent="0.2">
      <c r="A20" s="3" t="s">
        <v>108</v>
      </c>
      <c r="B20" s="3"/>
      <c r="C20" s="4" t="s">
        <v>109</v>
      </c>
      <c r="D20" s="5"/>
      <c r="E20" s="6"/>
      <c r="F20" s="6"/>
      <c r="G20" s="7">
        <f>G21</f>
        <v>6145.3119999999999</v>
      </c>
    </row>
    <row r="21" spans="1:7" ht="12.75" customHeight="1" x14ac:dyDescent="0.2">
      <c r="A21" s="8" t="s">
        <v>110</v>
      </c>
      <c r="B21" s="97" t="s">
        <v>809</v>
      </c>
      <c r="C21" s="9" t="s">
        <v>111</v>
      </c>
      <c r="D21" s="10" t="s">
        <v>7</v>
      </c>
      <c r="E21" s="12">
        <v>72.400000000000006</v>
      </c>
      <c r="F21" s="12">
        <v>84.88</v>
      </c>
      <c r="G21" s="13">
        <f>E21*F21</f>
        <v>6145.3119999999999</v>
      </c>
    </row>
    <row r="22" spans="1:7" ht="12.75" customHeight="1" x14ac:dyDescent="0.2">
      <c r="A22" s="3" t="s">
        <v>112</v>
      </c>
      <c r="B22" s="3"/>
      <c r="C22" s="4" t="s">
        <v>113</v>
      </c>
      <c r="D22" s="5"/>
      <c r="E22" s="6"/>
      <c r="F22" s="6"/>
      <c r="G22" s="7">
        <f>G23</f>
        <v>3030.72</v>
      </c>
    </row>
    <row r="23" spans="1:7" ht="12.75" customHeight="1" x14ac:dyDescent="0.2">
      <c r="A23" s="8" t="s">
        <v>114</v>
      </c>
      <c r="B23" s="97" t="s">
        <v>809</v>
      </c>
      <c r="C23" s="9" t="s">
        <v>115</v>
      </c>
      <c r="D23" s="10" t="s">
        <v>10</v>
      </c>
      <c r="E23" s="12">
        <v>42</v>
      </c>
      <c r="F23" s="12">
        <v>72.16</v>
      </c>
      <c r="G23" s="13">
        <f>E23*F23</f>
        <v>3030.72</v>
      </c>
    </row>
    <row r="24" spans="1:7" ht="12.75" customHeight="1" x14ac:dyDescent="0.2">
      <c r="A24" s="8"/>
      <c r="B24" s="8"/>
      <c r="C24" s="9"/>
      <c r="D24" s="10"/>
      <c r="E24" s="12"/>
      <c r="F24" s="12"/>
      <c r="G24" s="13"/>
    </row>
    <row r="25" spans="1:7" ht="18" customHeight="1" x14ac:dyDescent="0.2">
      <c r="A25" s="75" t="s">
        <v>116</v>
      </c>
      <c r="B25" s="75"/>
      <c r="C25" s="76" t="s">
        <v>117</v>
      </c>
      <c r="D25" s="80"/>
      <c r="E25" s="81"/>
      <c r="F25" s="81"/>
      <c r="G25" s="79">
        <f>G26+G32+G38+G40+G44+G46+G48</f>
        <v>379647.1789</v>
      </c>
    </row>
    <row r="26" spans="1:7" ht="12.75" customHeight="1" x14ac:dyDescent="0.2">
      <c r="A26" s="3" t="s">
        <v>118</v>
      </c>
      <c r="B26" s="3"/>
      <c r="C26" s="4" t="s">
        <v>119</v>
      </c>
      <c r="D26" s="5"/>
      <c r="E26" s="6"/>
      <c r="F26" s="6"/>
      <c r="G26" s="7">
        <f>SUM(G27:G31)</f>
        <v>48580.527899999994</v>
      </c>
    </row>
    <row r="27" spans="1:7" x14ac:dyDescent="0.2">
      <c r="A27" s="8" t="s">
        <v>120</v>
      </c>
      <c r="B27" s="97" t="s">
        <v>809</v>
      </c>
      <c r="C27" s="9" t="s">
        <v>121</v>
      </c>
      <c r="D27" s="10" t="s">
        <v>10</v>
      </c>
      <c r="E27" s="12">
        <v>230.07</v>
      </c>
      <c r="F27" s="12">
        <v>82.47</v>
      </c>
      <c r="G27" s="13">
        <f t="shared" ref="G27:G31" si="1">E27*F27</f>
        <v>18973.872899999998</v>
      </c>
    </row>
    <row r="28" spans="1:7" ht="12.75" customHeight="1" x14ac:dyDescent="0.2">
      <c r="A28" s="8" t="s">
        <v>122</v>
      </c>
      <c r="B28" s="97" t="s">
        <v>809</v>
      </c>
      <c r="C28" s="9" t="s">
        <v>123</v>
      </c>
      <c r="D28" s="10" t="s">
        <v>7</v>
      </c>
      <c r="E28" s="12">
        <v>868.4</v>
      </c>
      <c r="F28" s="12">
        <v>8.24</v>
      </c>
      <c r="G28" s="13">
        <f t="shared" si="1"/>
        <v>7155.616</v>
      </c>
    </row>
    <row r="29" spans="1:7" ht="12.75" customHeight="1" x14ac:dyDescent="0.2">
      <c r="A29" s="8" t="s">
        <v>124</v>
      </c>
      <c r="B29" s="97" t="s">
        <v>809</v>
      </c>
      <c r="C29" s="9" t="s">
        <v>125</v>
      </c>
      <c r="D29" s="10" t="s">
        <v>7</v>
      </c>
      <c r="E29" s="12">
        <v>868.4</v>
      </c>
      <c r="F29" s="12">
        <v>9.59</v>
      </c>
      <c r="G29" s="13">
        <f t="shared" si="1"/>
        <v>8327.9560000000001</v>
      </c>
    </row>
    <row r="30" spans="1:7" ht="12.75" customHeight="1" x14ac:dyDescent="0.2">
      <c r="A30" s="8" t="s">
        <v>126</v>
      </c>
      <c r="B30" s="97" t="s">
        <v>809</v>
      </c>
      <c r="C30" s="9" t="s">
        <v>127</v>
      </c>
      <c r="D30" s="10" t="s">
        <v>7</v>
      </c>
      <c r="E30" s="12">
        <v>112.3</v>
      </c>
      <c r="F30" s="12">
        <v>40.56</v>
      </c>
      <c r="G30" s="13">
        <f t="shared" si="1"/>
        <v>4554.8879999999999</v>
      </c>
    </row>
    <row r="31" spans="1:7" ht="12.75" customHeight="1" x14ac:dyDescent="0.2">
      <c r="A31" s="8" t="s">
        <v>128</v>
      </c>
      <c r="B31" s="97" t="s">
        <v>809</v>
      </c>
      <c r="C31" s="9" t="s">
        <v>115</v>
      </c>
      <c r="D31" s="10" t="s">
        <v>10</v>
      </c>
      <c r="E31" s="12">
        <v>154.69999999999999</v>
      </c>
      <c r="F31" s="12">
        <v>61.85</v>
      </c>
      <c r="G31" s="13">
        <f t="shared" si="1"/>
        <v>9568.1949999999997</v>
      </c>
    </row>
    <row r="32" spans="1:7" ht="18" customHeight="1" x14ac:dyDescent="0.2">
      <c r="A32" s="3" t="s">
        <v>129</v>
      </c>
      <c r="B32" s="3"/>
      <c r="C32" s="4" t="s">
        <v>130</v>
      </c>
      <c r="D32" s="5"/>
      <c r="E32" s="6"/>
      <c r="F32" s="6"/>
      <c r="G32" s="7">
        <f>SUM(G33:G37)</f>
        <v>71657.562999999995</v>
      </c>
    </row>
    <row r="33" spans="1:7" ht="12.75" customHeight="1" x14ac:dyDescent="0.2">
      <c r="A33" s="8" t="s">
        <v>131</v>
      </c>
      <c r="B33" s="97" t="s">
        <v>809</v>
      </c>
      <c r="C33" s="9" t="s">
        <v>132</v>
      </c>
      <c r="D33" s="10" t="s">
        <v>3</v>
      </c>
      <c r="E33" s="12">
        <v>925</v>
      </c>
      <c r="F33" s="12">
        <v>16.11</v>
      </c>
      <c r="G33" s="13">
        <f t="shared" ref="G33:G37" si="2">E33*F33</f>
        <v>14901.75</v>
      </c>
    </row>
    <row r="34" spans="1:7" ht="22.5" x14ac:dyDescent="0.2">
      <c r="A34" s="8" t="s">
        <v>133</v>
      </c>
      <c r="B34" s="97" t="s">
        <v>809</v>
      </c>
      <c r="C34" s="9" t="s">
        <v>787</v>
      </c>
      <c r="D34" s="10" t="s">
        <v>10</v>
      </c>
      <c r="E34" s="12">
        <v>75.7</v>
      </c>
      <c r="F34" s="12">
        <v>76.290000000000006</v>
      </c>
      <c r="G34" s="13">
        <f t="shared" si="2"/>
        <v>5775.1530000000002</v>
      </c>
    </row>
    <row r="35" spans="1:7" ht="22.5" x14ac:dyDescent="0.2">
      <c r="A35" s="8" t="s">
        <v>134</v>
      </c>
      <c r="B35" s="97" t="s">
        <v>809</v>
      </c>
      <c r="C35" s="9" t="s">
        <v>135</v>
      </c>
      <c r="D35" s="10" t="s">
        <v>42</v>
      </c>
      <c r="E35" s="12">
        <v>1</v>
      </c>
      <c r="F35" s="17">
        <v>2329.1799999999998</v>
      </c>
      <c r="G35" s="13">
        <f t="shared" si="2"/>
        <v>2329.1799999999998</v>
      </c>
    </row>
    <row r="36" spans="1:7" ht="12.75" customHeight="1" x14ac:dyDescent="0.2">
      <c r="A36" s="8" t="s">
        <v>136</v>
      </c>
      <c r="B36" s="97" t="s">
        <v>809</v>
      </c>
      <c r="C36" s="9" t="s">
        <v>137</v>
      </c>
      <c r="D36" s="10" t="s">
        <v>32</v>
      </c>
      <c r="E36" s="12">
        <v>744</v>
      </c>
      <c r="F36" s="12">
        <v>61.56</v>
      </c>
      <c r="G36" s="13">
        <f t="shared" si="2"/>
        <v>45800.639999999999</v>
      </c>
    </row>
    <row r="37" spans="1:7" ht="12.75" customHeight="1" x14ac:dyDescent="0.2">
      <c r="A37" s="8" t="s">
        <v>138</v>
      </c>
      <c r="B37" s="97" t="s">
        <v>809</v>
      </c>
      <c r="C37" s="9" t="s">
        <v>139</v>
      </c>
      <c r="D37" s="10" t="s">
        <v>32</v>
      </c>
      <c r="E37" s="12">
        <v>36</v>
      </c>
      <c r="F37" s="12">
        <v>79.19</v>
      </c>
      <c r="G37" s="13">
        <f t="shared" si="2"/>
        <v>2850.84</v>
      </c>
    </row>
    <row r="38" spans="1:7" x14ac:dyDescent="0.2">
      <c r="A38" s="3" t="s">
        <v>140</v>
      </c>
      <c r="B38" s="3"/>
      <c r="C38" s="4" t="s">
        <v>141</v>
      </c>
      <c r="D38" s="5"/>
      <c r="E38" s="6"/>
      <c r="F38" s="6"/>
      <c r="G38" s="7">
        <f>G39</f>
        <v>41599.224000000002</v>
      </c>
    </row>
    <row r="39" spans="1:7" ht="12.75" customHeight="1" x14ac:dyDescent="0.2">
      <c r="A39" s="8" t="s">
        <v>142</v>
      </c>
      <c r="B39" s="97" t="s">
        <v>809</v>
      </c>
      <c r="C39" s="9" t="s">
        <v>143</v>
      </c>
      <c r="D39" s="10" t="s">
        <v>7</v>
      </c>
      <c r="E39" s="12">
        <v>412.2</v>
      </c>
      <c r="F39" s="12">
        <v>100.92</v>
      </c>
      <c r="G39" s="13">
        <f>E39*F39</f>
        <v>41599.224000000002</v>
      </c>
    </row>
    <row r="40" spans="1:7" x14ac:dyDescent="0.2">
      <c r="A40" s="3" t="s">
        <v>144</v>
      </c>
      <c r="B40" s="3"/>
      <c r="C40" s="4" t="s">
        <v>145</v>
      </c>
      <c r="D40" s="5"/>
      <c r="E40" s="6"/>
      <c r="F40" s="6"/>
      <c r="G40" s="7">
        <f>SUM(G41:G43)</f>
        <v>121174.31</v>
      </c>
    </row>
    <row r="41" spans="1:7" ht="12.75" customHeight="1" x14ac:dyDescent="0.2">
      <c r="A41" s="8" t="s">
        <v>146</v>
      </c>
      <c r="B41" s="97" t="s">
        <v>809</v>
      </c>
      <c r="C41" s="9" t="s">
        <v>147</v>
      </c>
      <c r="D41" s="10" t="s">
        <v>3</v>
      </c>
      <c r="E41" s="11">
        <v>4953</v>
      </c>
      <c r="F41" s="12">
        <v>16.11</v>
      </c>
      <c r="G41" s="13">
        <f t="shared" ref="G41:G43" si="3">E41*F41</f>
        <v>79792.83</v>
      </c>
    </row>
    <row r="42" spans="1:7" ht="12.75" customHeight="1" x14ac:dyDescent="0.2">
      <c r="A42" s="8" t="s">
        <v>148</v>
      </c>
      <c r="B42" s="97" t="s">
        <v>809</v>
      </c>
      <c r="C42" s="9" t="s">
        <v>149</v>
      </c>
      <c r="D42" s="10" t="s">
        <v>3</v>
      </c>
      <c r="E42" s="12">
        <v>476</v>
      </c>
      <c r="F42" s="12">
        <v>18.579999999999998</v>
      </c>
      <c r="G42" s="13">
        <f t="shared" si="3"/>
        <v>8844.08</v>
      </c>
    </row>
    <row r="43" spans="1:7" ht="12.75" customHeight="1" x14ac:dyDescent="0.2">
      <c r="A43" s="8" t="s">
        <v>150</v>
      </c>
      <c r="B43" s="97" t="s">
        <v>809</v>
      </c>
      <c r="C43" s="9" t="s">
        <v>2</v>
      </c>
      <c r="D43" s="10" t="s">
        <v>3</v>
      </c>
      <c r="E43" s="11">
        <v>1830</v>
      </c>
      <c r="F43" s="12">
        <v>17.78</v>
      </c>
      <c r="G43" s="13">
        <f t="shared" si="3"/>
        <v>32537.4</v>
      </c>
    </row>
    <row r="44" spans="1:7" x14ac:dyDescent="0.2">
      <c r="A44" s="3" t="s">
        <v>151</v>
      </c>
      <c r="B44" s="3"/>
      <c r="C44" s="4" t="s">
        <v>5</v>
      </c>
      <c r="D44" s="5"/>
      <c r="E44" s="6"/>
      <c r="F44" s="6"/>
      <c r="G44" s="7">
        <f>G45</f>
        <v>61600.937999999995</v>
      </c>
    </row>
    <row r="45" spans="1:7" ht="12.75" customHeight="1" x14ac:dyDescent="0.2">
      <c r="A45" s="8" t="s">
        <v>152</v>
      </c>
      <c r="B45" s="97" t="s">
        <v>809</v>
      </c>
      <c r="C45" s="9" t="s">
        <v>153</v>
      </c>
      <c r="D45" s="10" t="s">
        <v>10</v>
      </c>
      <c r="E45" s="12">
        <v>114.6</v>
      </c>
      <c r="F45" s="12">
        <v>537.53</v>
      </c>
      <c r="G45" s="13">
        <f>E45*F45</f>
        <v>61600.937999999995</v>
      </c>
    </row>
    <row r="46" spans="1:7" x14ac:dyDescent="0.2">
      <c r="A46" s="3" t="s">
        <v>154</v>
      </c>
      <c r="B46" s="3"/>
      <c r="C46" s="4" t="s">
        <v>155</v>
      </c>
      <c r="D46" s="5"/>
      <c r="E46" s="6"/>
      <c r="F46" s="6"/>
      <c r="G46" s="7">
        <f>G47</f>
        <v>18626.256000000001</v>
      </c>
    </row>
    <row r="47" spans="1:7" ht="22.5" x14ac:dyDescent="0.2">
      <c r="A47" s="8" t="s">
        <v>156</v>
      </c>
      <c r="B47" s="97" t="s">
        <v>809</v>
      </c>
      <c r="C47" s="9" t="s">
        <v>157</v>
      </c>
      <c r="D47" s="10" t="s">
        <v>7</v>
      </c>
      <c r="E47" s="12">
        <v>79.2</v>
      </c>
      <c r="F47" s="12">
        <v>235.18</v>
      </c>
      <c r="G47" s="13">
        <f>E47*F47</f>
        <v>18626.256000000001</v>
      </c>
    </row>
    <row r="48" spans="1:7" ht="18" customHeight="1" x14ac:dyDescent="0.2">
      <c r="A48" s="3" t="s">
        <v>158</v>
      </c>
      <c r="B48" s="3"/>
      <c r="C48" s="4" t="s">
        <v>159</v>
      </c>
      <c r="D48" s="5"/>
      <c r="E48" s="6"/>
      <c r="F48" s="6"/>
      <c r="G48" s="7">
        <f>G49</f>
        <v>16408.36</v>
      </c>
    </row>
    <row r="49" spans="1:7" ht="22.5" x14ac:dyDescent="0.2">
      <c r="A49" s="8" t="s">
        <v>160</v>
      </c>
      <c r="B49" s="97" t="s">
        <v>809</v>
      </c>
      <c r="C49" s="9" t="s">
        <v>788</v>
      </c>
      <c r="D49" s="10" t="s">
        <v>7</v>
      </c>
      <c r="E49" s="12">
        <v>263.8</v>
      </c>
      <c r="F49" s="12">
        <v>62.2</v>
      </c>
      <c r="G49" s="13">
        <f>E49*F49</f>
        <v>16408.36</v>
      </c>
    </row>
    <row r="50" spans="1:7" ht="12.75" customHeight="1" x14ac:dyDescent="0.2">
      <c r="A50" s="8"/>
      <c r="B50" s="8"/>
      <c r="C50" s="9"/>
      <c r="D50" s="10"/>
      <c r="E50" s="12"/>
      <c r="F50" s="12"/>
      <c r="G50" s="13"/>
    </row>
    <row r="51" spans="1:7" ht="18" customHeight="1" x14ac:dyDescent="0.2">
      <c r="A51" s="75" t="s">
        <v>161</v>
      </c>
      <c r="B51" s="75"/>
      <c r="C51" s="76" t="s">
        <v>162</v>
      </c>
      <c r="D51" s="80"/>
      <c r="E51" s="81"/>
      <c r="F51" s="81"/>
      <c r="G51" s="79">
        <f>G52+G54+G58</f>
        <v>552392.56300000008</v>
      </c>
    </row>
    <row r="52" spans="1:7" x14ac:dyDescent="0.2">
      <c r="A52" s="3" t="s">
        <v>163</v>
      </c>
      <c r="B52" s="3"/>
      <c r="C52" s="4" t="s">
        <v>141</v>
      </c>
      <c r="D52" s="5"/>
      <c r="E52" s="6"/>
      <c r="F52" s="6"/>
      <c r="G52" s="7">
        <f>G53</f>
        <v>189454.068</v>
      </c>
    </row>
    <row r="53" spans="1:7" ht="22.5" x14ac:dyDescent="0.2">
      <c r="A53" s="8" t="s">
        <v>164</v>
      </c>
      <c r="B53" s="97" t="s">
        <v>809</v>
      </c>
      <c r="C53" s="9" t="s">
        <v>165</v>
      </c>
      <c r="D53" s="10" t="s">
        <v>7</v>
      </c>
      <c r="E53" s="11">
        <v>1082.0999999999999</v>
      </c>
      <c r="F53" s="12">
        <v>175.08</v>
      </c>
      <c r="G53" s="13">
        <f>E53*F53</f>
        <v>189454.068</v>
      </c>
    </row>
    <row r="54" spans="1:7" x14ac:dyDescent="0.2">
      <c r="A54" s="3" t="s">
        <v>166</v>
      </c>
      <c r="B54" s="3"/>
      <c r="C54" s="4" t="s">
        <v>145</v>
      </c>
      <c r="D54" s="5"/>
      <c r="E54" s="6"/>
      <c r="F54" s="6"/>
      <c r="G54" s="7">
        <f>SUM(G55:G57)</f>
        <v>174161.34000000003</v>
      </c>
    </row>
    <row r="55" spans="1:7" ht="12.75" customHeight="1" x14ac:dyDescent="0.2">
      <c r="A55" s="8" t="s">
        <v>167</v>
      </c>
      <c r="B55" s="97" t="s">
        <v>809</v>
      </c>
      <c r="C55" s="9" t="s">
        <v>147</v>
      </c>
      <c r="D55" s="10" t="s">
        <v>3</v>
      </c>
      <c r="E55" s="11">
        <v>7130</v>
      </c>
      <c r="F55" s="12">
        <v>16.11</v>
      </c>
      <c r="G55" s="13">
        <f t="shared" ref="G55:G57" si="4">E55*F55</f>
        <v>114864.3</v>
      </c>
    </row>
    <row r="56" spans="1:7" ht="12.75" customHeight="1" x14ac:dyDescent="0.2">
      <c r="A56" s="8" t="s">
        <v>168</v>
      </c>
      <c r="B56" s="97" t="s">
        <v>809</v>
      </c>
      <c r="C56" s="9" t="s">
        <v>149</v>
      </c>
      <c r="D56" s="10" t="s">
        <v>3</v>
      </c>
      <c r="E56" s="12">
        <v>601</v>
      </c>
      <c r="F56" s="12">
        <v>18.579999999999998</v>
      </c>
      <c r="G56" s="13">
        <f t="shared" si="4"/>
        <v>11166.579999999998</v>
      </c>
    </row>
    <row r="57" spans="1:7" ht="22.5" x14ac:dyDescent="0.2">
      <c r="A57" s="8" t="s">
        <v>1</v>
      </c>
      <c r="B57" s="97" t="s">
        <v>809</v>
      </c>
      <c r="C57" s="18" t="s">
        <v>789</v>
      </c>
      <c r="D57" s="10" t="s">
        <v>3</v>
      </c>
      <c r="E57" s="19">
        <v>2707</v>
      </c>
      <c r="F57" s="15">
        <v>17.78</v>
      </c>
      <c r="G57" s="13">
        <f t="shared" si="4"/>
        <v>48130.460000000006</v>
      </c>
    </row>
    <row r="58" spans="1:7" x14ac:dyDescent="0.2">
      <c r="A58" s="3" t="s">
        <v>4</v>
      </c>
      <c r="B58" s="3"/>
      <c r="C58" s="20" t="s">
        <v>5</v>
      </c>
      <c r="D58" s="5"/>
      <c r="E58" s="5"/>
      <c r="F58" s="5"/>
      <c r="G58" s="7">
        <f>SUM(G59:G60)</f>
        <v>188777.15499999997</v>
      </c>
    </row>
    <row r="59" spans="1:7" ht="22.5" x14ac:dyDescent="0.2">
      <c r="A59" s="8" t="s">
        <v>6</v>
      </c>
      <c r="B59" s="97" t="s">
        <v>809</v>
      </c>
      <c r="C59" s="18" t="s">
        <v>790</v>
      </c>
      <c r="D59" s="10" t="s">
        <v>7</v>
      </c>
      <c r="E59" s="15">
        <v>870.4</v>
      </c>
      <c r="F59" s="15">
        <v>163.24</v>
      </c>
      <c r="G59" s="13">
        <f t="shared" ref="G59:G60" si="5">E59*F59</f>
        <v>142084.09599999999</v>
      </c>
    </row>
    <row r="60" spans="1:7" ht="22.5" x14ac:dyDescent="0.2">
      <c r="A60" s="8" t="s">
        <v>8</v>
      </c>
      <c r="B60" s="97" t="s">
        <v>809</v>
      </c>
      <c r="C60" s="18" t="s">
        <v>9</v>
      </c>
      <c r="D60" s="10" t="s">
        <v>10</v>
      </c>
      <c r="E60" s="15">
        <v>83.1</v>
      </c>
      <c r="F60" s="15">
        <v>561.89</v>
      </c>
      <c r="G60" s="13">
        <f t="shared" si="5"/>
        <v>46693.058999999994</v>
      </c>
    </row>
    <row r="61" spans="1:7" x14ac:dyDescent="0.2">
      <c r="A61" s="8"/>
      <c r="B61" s="8"/>
      <c r="C61" s="18"/>
      <c r="D61" s="10"/>
      <c r="E61" s="15"/>
      <c r="F61" s="15"/>
      <c r="G61" s="13"/>
    </row>
    <row r="62" spans="1:7" x14ac:dyDescent="0.2">
      <c r="A62" s="75" t="s">
        <v>11</v>
      </c>
      <c r="B62" s="75"/>
      <c r="C62" s="82" t="s">
        <v>12</v>
      </c>
      <c r="D62" s="80"/>
      <c r="E62" s="80"/>
      <c r="F62" s="80"/>
      <c r="G62" s="79">
        <f>G63+G72</f>
        <v>109131.86050000001</v>
      </c>
    </row>
    <row r="63" spans="1:7" x14ac:dyDescent="0.2">
      <c r="A63" s="3" t="s">
        <v>13</v>
      </c>
      <c r="B63" s="3"/>
      <c r="C63" s="20" t="s">
        <v>14</v>
      </c>
      <c r="D63" s="5"/>
      <c r="E63" s="5"/>
      <c r="F63" s="5"/>
      <c r="G63" s="7">
        <f>SUM(G64:G71)</f>
        <v>101178.60250000001</v>
      </c>
    </row>
    <row r="64" spans="1:7" ht="22.5" x14ac:dyDescent="0.2">
      <c r="A64" s="8" t="s">
        <v>15</v>
      </c>
      <c r="B64" s="97" t="s">
        <v>809</v>
      </c>
      <c r="C64" s="18" t="s">
        <v>16</v>
      </c>
      <c r="D64" s="10" t="s">
        <v>7</v>
      </c>
      <c r="E64" s="15">
        <v>126.72</v>
      </c>
      <c r="F64" s="15">
        <v>71.430000000000007</v>
      </c>
      <c r="G64" s="13">
        <f t="shared" ref="G64:G71" si="6">E64*F64</f>
        <v>9051.6096000000016</v>
      </c>
    </row>
    <row r="65" spans="1:7" ht="22.5" x14ac:dyDescent="0.2">
      <c r="A65" s="8" t="s">
        <v>17</v>
      </c>
      <c r="B65" s="97" t="s">
        <v>809</v>
      </c>
      <c r="C65" s="18" t="s">
        <v>18</v>
      </c>
      <c r="D65" s="10" t="s">
        <v>7</v>
      </c>
      <c r="E65" s="15">
        <v>390.49</v>
      </c>
      <c r="F65" s="15">
        <v>84.19</v>
      </c>
      <c r="G65" s="13">
        <f t="shared" si="6"/>
        <v>32875.3531</v>
      </c>
    </row>
    <row r="66" spans="1:7" ht="22.5" x14ac:dyDescent="0.2">
      <c r="A66" s="8" t="s">
        <v>19</v>
      </c>
      <c r="B66" s="97" t="s">
        <v>809</v>
      </c>
      <c r="C66" s="18" t="s">
        <v>20</v>
      </c>
      <c r="D66" s="10" t="s">
        <v>7</v>
      </c>
      <c r="E66" s="15">
        <v>407.73</v>
      </c>
      <c r="F66" s="15">
        <v>101.32</v>
      </c>
      <c r="G66" s="13">
        <f t="shared" si="6"/>
        <v>41311.203600000001</v>
      </c>
    </row>
    <row r="67" spans="1:7" ht="22.5" x14ac:dyDescent="0.2">
      <c r="A67" s="8" t="s">
        <v>21</v>
      </c>
      <c r="B67" s="97" t="s">
        <v>809</v>
      </c>
      <c r="C67" s="18" t="s">
        <v>791</v>
      </c>
      <c r="D67" s="10" t="s">
        <v>10</v>
      </c>
      <c r="E67" s="15">
        <v>6.4</v>
      </c>
      <c r="F67" s="15">
        <v>559.73</v>
      </c>
      <c r="G67" s="13">
        <f t="shared" si="6"/>
        <v>3582.2720000000004</v>
      </c>
    </row>
    <row r="68" spans="1:7" x14ac:dyDescent="0.2">
      <c r="A68" s="8" t="s">
        <v>22</v>
      </c>
      <c r="B68" s="97" t="s">
        <v>809</v>
      </c>
      <c r="C68" s="18" t="s">
        <v>23</v>
      </c>
      <c r="D68" s="10" t="s">
        <v>3</v>
      </c>
      <c r="E68" s="15">
        <v>209</v>
      </c>
      <c r="F68" s="15">
        <v>16.11</v>
      </c>
      <c r="G68" s="13">
        <f t="shared" si="6"/>
        <v>3366.99</v>
      </c>
    </row>
    <row r="69" spans="1:7" ht="22.5" x14ac:dyDescent="0.2">
      <c r="A69" s="8" t="s">
        <v>24</v>
      </c>
      <c r="B69" s="97" t="s">
        <v>809</v>
      </c>
      <c r="C69" s="18" t="s">
        <v>792</v>
      </c>
      <c r="D69" s="10" t="s">
        <v>7</v>
      </c>
      <c r="E69" s="15">
        <v>16.8</v>
      </c>
      <c r="F69" s="15">
        <v>159.46</v>
      </c>
      <c r="G69" s="13">
        <f t="shared" si="6"/>
        <v>2678.9280000000003</v>
      </c>
    </row>
    <row r="70" spans="1:7" ht="22.5" x14ac:dyDescent="0.2">
      <c r="A70" s="8" t="s">
        <v>25</v>
      </c>
      <c r="B70" s="97" t="s">
        <v>809</v>
      </c>
      <c r="C70" s="18" t="s">
        <v>793</v>
      </c>
      <c r="D70" s="10" t="s">
        <v>7</v>
      </c>
      <c r="E70" s="15">
        <v>66</v>
      </c>
      <c r="F70" s="15">
        <v>115.65</v>
      </c>
      <c r="G70" s="13">
        <f t="shared" si="6"/>
        <v>7632.9000000000005</v>
      </c>
    </row>
    <row r="71" spans="1:7" ht="22.5" x14ac:dyDescent="0.2">
      <c r="A71" s="8" t="s">
        <v>26</v>
      </c>
      <c r="B71" s="97" t="s">
        <v>809</v>
      </c>
      <c r="C71" s="18" t="s">
        <v>27</v>
      </c>
      <c r="D71" s="10" t="s">
        <v>7</v>
      </c>
      <c r="E71" s="15">
        <v>3.38</v>
      </c>
      <c r="F71" s="15">
        <v>200.99</v>
      </c>
      <c r="G71" s="13">
        <f t="shared" si="6"/>
        <v>679.34619999999995</v>
      </c>
    </row>
    <row r="72" spans="1:7" x14ac:dyDescent="0.2">
      <c r="A72" s="3" t="s">
        <v>28</v>
      </c>
      <c r="B72" s="3"/>
      <c r="C72" s="20" t="s">
        <v>29</v>
      </c>
      <c r="D72" s="5"/>
      <c r="E72" s="5"/>
      <c r="F72" s="5"/>
      <c r="G72" s="7">
        <f>SUM(G73:G75)</f>
        <v>7953.2579999999998</v>
      </c>
    </row>
    <row r="73" spans="1:7" ht="22.5" x14ac:dyDescent="0.2">
      <c r="A73" s="8" t="s">
        <v>30</v>
      </c>
      <c r="B73" s="97" t="s">
        <v>809</v>
      </c>
      <c r="C73" s="18" t="s">
        <v>31</v>
      </c>
      <c r="D73" s="10" t="s">
        <v>32</v>
      </c>
      <c r="E73" s="15">
        <v>4.2</v>
      </c>
      <c r="F73" s="15">
        <v>447.67</v>
      </c>
      <c r="G73" s="13">
        <f t="shared" ref="G73:G75" si="7">E73*F73</f>
        <v>1880.2140000000002</v>
      </c>
    </row>
    <row r="74" spans="1:7" x14ac:dyDescent="0.2">
      <c r="A74" s="8" t="s">
        <v>33</v>
      </c>
      <c r="B74" s="97" t="s">
        <v>809</v>
      </c>
      <c r="C74" s="18" t="s">
        <v>34</v>
      </c>
      <c r="D74" s="10" t="s">
        <v>7</v>
      </c>
      <c r="E74" s="15">
        <v>6.8</v>
      </c>
      <c r="F74" s="15">
        <v>219.84</v>
      </c>
      <c r="G74" s="13">
        <f t="shared" si="7"/>
        <v>1494.912</v>
      </c>
    </row>
    <row r="75" spans="1:7" ht="22.5" x14ac:dyDescent="0.2">
      <c r="A75" s="8" t="s">
        <v>35</v>
      </c>
      <c r="B75" s="97" t="s">
        <v>809</v>
      </c>
      <c r="C75" s="18" t="s">
        <v>36</v>
      </c>
      <c r="D75" s="10" t="s">
        <v>32</v>
      </c>
      <c r="E75" s="15">
        <v>5.2</v>
      </c>
      <c r="F75" s="15">
        <v>880.41</v>
      </c>
      <c r="G75" s="13">
        <f t="shared" si="7"/>
        <v>4578.1319999999996</v>
      </c>
    </row>
    <row r="76" spans="1:7" x14ac:dyDescent="0.2">
      <c r="A76" s="8"/>
      <c r="B76" s="8"/>
      <c r="C76" s="18"/>
      <c r="D76" s="10"/>
      <c r="E76" s="15"/>
      <c r="F76" s="15"/>
      <c r="G76" s="13"/>
    </row>
    <row r="77" spans="1:7" ht="21" x14ac:dyDescent="0.2">
      <c r="A77" s="75" t="s">
        <v>37</v>
      </c>
      <c r="B77" s="75"/>
      <c r="C77" s="82" t="s">
        <v>38</v>
      </c>
      <c r="D77" s="80"/>
      <c r="E77" s="80"/>
      <c r="F77" s="80"/>
      <c r="G77" s="79">
        <f>G78+G85</f>
        <v>113870.53799999999</v>
      </c>
    </row>
    <row r="78" spans="1:7" x14ac:dyDescent="0.2">
      <c r="A78" s="3" t="s">
        <v>39</v>
      </c>
      <c r="B78" s="3"/>
      <c r="C78" s="20" t="s">
        <v>40</v>
      </c>
      <c r="D78" s="5"/>
      <c r="E78" s="5"/>
      <c r="F78" s="5"/>
      <c r="G78" s="7">
        <f>SUM(G79:G84)</f>
        <v>41971.64</v>
      </c>
    </row>
    <row r="79" spans="1:7" ht="22.5" x14ac:dyDescent="0.2">
      <c r="A79" s="8" t="s">
        <v>41</v>
      </c>
      <c r="B79" s="97" t="s">
        <v>809</v>
      </c>
      <c r="C79" s="18" t="s">
        <v>794</v>
      </c>
      <c r="D79" s="10" t="s">
        <v>42</v>
      </c>
      <c r="E79" s="15">
        <v>1</v>
      </c>
      <c r="F79" s="13">
        <v>1272.31</v>
      </c>
      <c r="G79" s="13">
        <f t="shared" ref="G79:G84" si="8">E79*F79</f>
        <v>1272.31</v>
      </c>
    </row>
    <row r="80" spans="1:7" ht="22.5" x14ac:dyDescent="0.2">
      <c r="A80" s="8" t="s">
        <v>43</v>
      </c>
      <c r="B80" s="97" t="s">
        <v>809</v>
      </c>
      <c r="C80" s="18" t="s">
        <v>795</v>
      </c>
      <c r="D80" s="10" t="s">
        <v>42</v>
      </c>
      <c r="E80" s="15">
        <v>3</v>
      </c>
      <c r="F80" s="13">
        <v>1269.72</v>
      </c>
      <c r="G80" s="13">
        <f t="shared" si="8"/>
        <v>3809.16</v>
      </c>
    </row>
    <row r="81" spans="1:7" ht="22.5" x14ac:dyDescent="0.2">
      <c r="A81" s="8" t="s">
        <v>44</v>
      </c>
      <c r="B81" s="97" t="s">
        <v>809</v>
      </c>
      <c r="C81" s="18" t="s">
        <v>45</v>
      </c>
      <c r="D81" s="10" t="s">
        <v>42</v>
      </c>
      <c r="E81" s="15">
        <v>4</v>
      </c>
      <c r="F81" s="15">
        <v>689.55</v>
      </c>
      <c r="G81" s="13">
        <f t="shared" si="8"/>
        <v>2758.2</v>
      </c>
    </row>
    <row r="82" spans="1:7" ht="22.5" x14ac:dyDescent="0.2">
      <c r="A82" s="8" t="s">
        <v>46</v>
      </c>
      <c r="B82" s="97" t="s">
        <v>809</v>
      </c>
      <c r="C82" s="18" t="s">
        <v>796</v>
      </c>
      <c r="D82" s="10" t="s">
        <v>42</v>
      </c>
      <c r="E82" s="15">
        <v>3</v>
      </c>
      <c r="F82" s="13">
        <v>2794.88</v>
      </c>
      <c r="G82" s="13">
        <f t="shared" si="8"/>
        <v>8384.64</v>
      </c>
    </row>
    <row r="83" spans="1:7" ht="22.5" x14ac:dyDescent="0.2">
      <c r="A83" s="8" t="s">
        <v>47</v>
      </c>
      <c r="B83" s="97" t="s">
        <v>809</v>
      </c>
      <c r="C83" s="18" t="s">
        <v>797</v>
      </c>
      <c r="D83" s="10" t="s">
        <v>42</v>
      </c>
      <c r="E83" s="15">
        <v>1</v>
      </c>
      <c r="F83" s="13">
        <v>1344.55</v>
      </c>
      <c r="G83" s="13">
        <f t="shared" si="8"/>
        <v>1344.55</v>
      </c>
    </row>
    <row r="84" spans="1:7" ht="22.5" x14ac:dyDescent="0.2">
      <c r="A84" s="8" t="s">
        <v>48</v>
      </c>
      <c r="B84" s="97" t="s">
        <v>809</v>
      </c>
      <c r="C84" s="18" t="s">
        <v>798</v>
      </c>
      <c r="D84" s="10" t="s">
        <v>42</v>
      </c>
      <c r="E84" s="15">
        <v>18</v>
      </c>
      <c r="F84" s="13">
        <v>1355.71</v>
      </c>
      <c r="G84" s="13">
        <f t="shared" si="8"/>
        <v>24402.78</v>
      </c>
    </row>
    <row r="85" spans="1:7" x14ac:dyDescent="0.2">
      <c r="A85" s="3" t="s">
        <v>49</v>
      </c>
      <c r="B85" s="3"/>
      <c r="C85" s="20" t="s">
        <v>50</v>
      </c>
      <c r="D85" s="5"/>
      <c r="E85" s="5"/>
      <c r="F85" s="5"/>
      <c r="G85" s="7">
        <f>SUM(G86:G99)</f>
        <v>71898.897999999986</v>
      </c>
    </row>
    <row r="86" spans="1:7" x14ac:dyDescent="0.2">
      <c r="A86" s="8" t="s">
        <v>51</v>
      </c>
      <c r="B86" s="97" t="s">
        <v>809</v>
      </c>
      <c r="C86" s="18" t="s">
        <v>52</v>
      </c>
      <c r="D86" s="10" t="s">
        <v>32</v>
      </c>
      <c r="E86" s="15">
        <v>3.2</v>
      </c>
      <c r="F86" s="13">
        <v>1070.21</v>
      </c>
      <c r="G86" s="13">
        <f t="shared" ref="G86:G99" si="9">E86*F86</f>
        <v>3424.6720000000005</v>
      </c>
    </row>
    <row r="87" spans="1:7" ht="22.5" x14ac:dyDescent="0.2">
      <c r="A87" s="8" t="s">
        <v>53</v>
      </c>
      <c r="B87" s="97" t="s">
        <v>809</v>
      </c>
      <c r="C87" s="18" t="s">
        <v>54</v>
      </c>
      <c r="D87" s="10" t="s">
        <v>32</v>
      </c>
      <c r="E87" s="15">
        <v>9.6</v>
      </c>
      <c r="F87" s="15">
        <v>472.87</v>
      </c>
      <c r="G87" s="13">
        <f t="shared" si="9"/>
        <v>4539.5519999999997</v>
      </c>
    </row>
    <row r="88" spans="1:7" x14ac:dyDescent="0.2">
      <c r="A88" s="8" t="s">
        <v>55</v>
      </c>
      <c r="B88" s="97" t="s">
        <v>809</v>
      </c>
      <c r="C88" s="18" t="s">
        <v>56</v>
      </c>
      <c r="D88" s="10" t="s">
        <v>32</v>
      </c>
      <c r="E88" s="15">
        <v>17.7</v>
      </c>
      <c r="F88" s="15">
        <v>227.34</v>
      </c>
      <c r="G88" s="13">
        <f t="shared" si="9"/>
        <v>4023.9180000000001</v>
      </c>
    </row>
    <row r="89" spans="1:7" x14ac:dyDescent="0.2">
      <c r="A89" s="8" t="s">
        <v>57</v>
      </c>
      <c r="B89" s="97" t="s">
        <v>809</v>
      </c>
      <c r="C89" s="18" t="s">
        <v>58</v>
      </c>
      <c r="D89" s="10" t="s">
        <v>32</v>
      </c>
      <c r="E89" s="15">
        <v>8.1999999999999993</v>
      </c>
      <c r="F89" s="13">
        <v>1104.74</v>
      </c>
      <c r="G89" s="13">
        <f t="shared" si="9"/>
        <v>9058.8679999999986</v>
      </c>
    </row>
    <row r="90" spans="1:7" x14ac:dyDescent="0.2">
      <c r="A90" s="8" t="s">
        <v>59</v>
      </c>
      <c r="B90" s="97" t="s">
        <v>809</v>
      </c>
      <c r="C90" s="18" t="s">
        <v>60</v>
      </c>
      <c r="D90" s="10" t="s">
        <v>32</v>
      </c>
      <c r="E90" s="15">
        <v>9.1</v>
      </c>
      <c r="F90" s="13">
        <v>1276.92</v>
      </c>
      <c r="G90" s="13">
        <f t="shared" si="9"/>
        <v>11619.972</v>
      </c>
    </row>
    <row r="91" spans="1:7" ht="14.25" customHeight="1" x14ac:dyDescent="0.2">
      <c r="A91" s="8" t="s">
        <v>61</v>
      </c>
      <c r="B91" s="97" t="s">
        <v>809</v>
      </c>
      <c r="C91" s="18" t="s">
        <v>62</v>
      </c>
      <c r="D91" s="10" t="s">
        <v>42</v>
      </c>
      <c r="E91" s="15">
        <v>1</v>
      </c>
      <c r="F91" s="13">
        <v>3917.31</v>
      </c>
      <c r="G91" s="13">
        <f t="shared" si="9"/>
        <v>3917.31</v>
      </c>
    </row>
    <row r="92" spans="1:7" x14ac:dyDescent="0.2">
      <c r="A92" s="8" t="s">
        <v>63</v>
      </c>
      <c r="B92" s="97" t="s">
        <v>809</v>
      </c>
      <c r="C92" s="18" t="s">
        <v>64</v>
      </c>
      <c r="D92" s="10" t="s">
        <v>32</v>
      </c>
      <c r="E92" s="15">
        <v>2.5</v>
      </c>
      <c r="F92" s="15">
        <v>80.680000000000007</v>
      </c>
      <c r="G92" s="13">
        <f t="shared" si="9"/>
        <v>201.70000000000002</v>
      </c>
    </row>
    <row r="93" spans="1:7" x14ac:dyDescent="0.2">
      <c r="A93" s="8" t="s">
        <v>65</v>
      </c>
      <c r="B93" s="97" t="s">
        <v>809</v>
      </c>
      <c r="C93" s="18" t="s">
        <v>66</v>
      </c>
      <c r="D93" s="10" t="s">
        <v>42</v>
      </c>
      <c r="E93" s="15">
        <v>1</v>
      </c>
      <c r="F93" s="13">
        <v>3663.01</v>
      </c>
      <c r="G93" s="13">
        <f t="shared" si="9"/>
        <v>3663.01</v>
      </c>
    </row>
    <row r="94" spans="1:7" ht="22.5" x14ac:dyDescent="0.2">
      <c r="A94" s="8" t="s">
        <v>67</v>
      </c>
      <c r="B94" s="97" t="s">
        <v>809</v>
      </c>
      <c r="C94" s="18" t="s">
        <v>68</v>
      </c>
      <c r="D94" s="10" t="s">
        <v>42</v>
      </c>
      <c r="E94" s="15">
        <v>2</v>
      </c>
      <c r="F94" s="13">
        <v>2613.31</v>
      </c>
      <c r="G94" s="13">
        <f t="shared" si="9"/>
        <v>5226.62</v>
      </c>
    </row>
    <row r="95" spans="1:7" ht="22.5" x14ac:dyDescent="0.2">
      <c r="A95" s="8" t="s">
        <v>69</v>
      </c>
      <c r="B95" s="97" t="s">
        <v>809</v>
      </c>
      <c r="C95" s="18" t="s">
        <v>70</v>
      </c>
      <c r="D95" s="10" t="s">
        <v>42</v>
      </c>
      <c r="E95" s="15">
        <v>1</v>
      </c>
      <c r="F95" s="13">
        <v>2483.91</v>
      </c>
      <c r="G95" s="13">
        <f t="shared" si="9"/>
        <v>2483.91</v>
      </c>
    </row>
    <row r="96" spans="1:7" ht="22.5" x14ac:dyDescent="0.2">
      <c r="A96" s="8" t="s">
        <v>71</v>
      </c>
      <c r="B96" s="97" t="s">
        <v>809</v>
      </c>
      <c r="C96" s="18" t="s">
        <v>799</v>
      </c>
      <c r="D96" s="10" t="s">
        <v>42</v>
      </c>
      <c r="E96" s="15">
        <v>1</v>
      </c>
      <c r="F96" s="13">
        <v>3397.35</v>
      </c>
      <c r="G96" s="13">
        <f t="shared" si="9"/>
        <v>3397.35</v>
      </c>
    </row>
    <row r="97" spans="1:7" ht="22.5" x14ac:dyDescent="0.2">
      <c r="A97" s="8" t="s">
        <v>72</v>
      </c>
      <c r="B97" s="97" t="s">
        <v>809</v>
      </c>
      <c r="C97" s="18" t="s">
        <v>800</v>
      </c>
      <c r="D97" s="10" t="s">
        <v>42</v>
      </c>
      <c r="E97" s="15">
        <v>2</v>
      </c>
      <c r="F97" s="13">
        <v>3321.24</v>
      </c>
      <c r="G97" s="13">
        <f t="shared" si="9"/>
        <v>6642.48</v>
      </c>
    </row>
    <row r="98" spans="1:7" ht="22.5" x14ac:dyDescent="0.2">
      <c r="A98" s="8" t="s">
        <v>73</v>
      </c>
      <c r="B98" s="97" t="s">
        <v>809</v>
      </c>
      <c r="C98" s="18" t="s">
        <v>801</v>
      </c>
      <c r="D98" s="10" t="s">
        <v>42</v>
      </c>
      <c r="E98" s="15">
        <v>1</v>
      </c>
      <c r="F98" s="13">
        <v>5580.7</v>
      </c>
      <c r="G98" s="13">
        <f t="shared" si="9"/>
        <v>5580.7</v>
      </c>
    </row>
    <row r="99" spans="1:7" ht="22.5" x14ac:dyDescent="0.2">
      <c r="A99" s="8" t="s">
        <v>74</v>
      </c>
      <c r="B99" s="97" t="s">
        <v>809</v>
      </c>
      <c r="C99" s="18" t="s">
        <v>75</v>
      </c>
      <c r="D99" s="10" t="s">
        <v>7</v>
      </c>
      <c r="E99" s="15">
        <v>20.350000000000001</v>
      </c>
      <c r="F99" s="15">
        <v>398.96</v>
      </c>
      <c r="G99" s="13">
        <f t="shared" si="9"/>
        <v>8118.8360000000002</v>
      </c>
    </row>
    <row r="100" spans="1:7" x14ac:dyDescent="0.2">
      <c r="A100" s="8"/>
      <c r="B100" s="8"/>
      <c r="C100" s="18"/>
      <c r="D100" s="10"/>
      <c r="E100" s="15"/>
      <c r="F100" s="15"/>
      <c r="G100" s="13"/>
    </row>
    <row r="101" spans="1:7" ht="21" x14ac:dyDescent="0.2">
      <c r="A101" s="75" t="s">
        <v>76</v>
      </c>
      <c r="B101" s="75"/>
      <c r="C101" s="82" t="s">
        <v>77</v>
      </c>
      <c r="D101" s="80"/>
      <c r="E101" s="80"/>
      <c r="F101" s="80"/>
      <c r="G101" s="79">
        <f>G102+G112+G124</f>
        <v>415451.83280000003</v>
      </c>
    </row>
    <row r="102" spans="1:7" x14ac:dyDescent="0.2">
      <c r="A102" s="3" t="s">
        <v>78</v>
      </c>
      <c r="B102" s="3"/>
      <c r="C102" s="20" t="s">
        <v>79</v>
      </c>
      <c r="D102" s="5"/>
      <c r="E102" s="5"/>
      <c r="F102" s="5"/>
      <c r="G102" s="7">
        <f>SUM(G103:G111)</f>
        <v>216121.12420000005</v>
      </c>
    </row>
    <row r="103" spans="1:7" x14ac:dyDescent="0.2">
      <c r="A103" s="8" t="s">
        <v>80</v>
      </c>
      <c r="B103" s="97" t="s">
        <v>809</v>
      </c>
      <c r="C103" s="18" t="s">
        <v>81</v>
      </c>
      <c r="D103" s="10" t="s">
        <v>42</v>
      </c>
      <c r="E103" s="15">
        <v>1</v>
      </c>
      <c r="F103" s="13">
        <v>1539.57</v>
      </c>
      <c r="G103" s="13">
        <f t="shared" ref="G103:G111" si="10">E103*F103</f>
        <v>1539.57</v>
      </c>
    </row>
    <row r="104" spans="1:7" x14ac:dyDescent="0.2">
      <c r="A104" s="8" t="s">
        <v>82</v>
      </c>
      <c r="B104" s="97" t="s">
        <v>809</v>
      </c>
      <c r="C104" s="18" t="s">
        <v>83</v>
      </c>
      <c r="D104" s="10" t="s">
        <v>42</v>
      </c>
      <c r="E104" s="15">
        <v>21</v>
      </c>
      <c r="F104" s="13">
        <v>1905.76</v>
      </c>
      <c r="G104" s="13">
        <f t="shared" si="10"/>
        <v>40020.959999999999</v>
      </c>
    </row>
    <row r="105" spans="1:7" x14ac:dyDescent="0.2">
      <c r="A105" s="8" t="s">
        <v>84</v>
      </c>
      <c r="B105" s="97" t="s">
        <v>809</v>
      </c>
      <c r="C105" s="18" t="s">
        <v>85</v>
      </c>
      <c r="D105" s="10" t="s">
        <v>42</v>
      </c>
      <c r="E105" s="15">
        <v>40</v>
      </c>
      <c r="F105" s="13">
        <v>1073.51</v>
      </c>
      <c r="G105" s="13">
        <f t="shared" si="10"/>
        <v>42940.4</v>
      </c>
    </row>
    <row r="106" spans="1:7" x14ac:dyDescent="0.2">
      <c r="A106" s="8" t="s">
        <v>86</v>
      </c>
      <c r="B106" s="97" t="s">
        <v>809</v>
      </c>
      <c r="C106" s="18" t="s">
        <v>87</v>
      </c>
      <c r="D106" s="10" t="s">
        <v>42</v>
      </c>
      <c r="E106" s="15">
        <v>8</v>
      </c>
      <c r="F106" s="13">
        <v>2281.79</v>
      </c>
      <c r="G106" s="13">
        <f t="shared" si="10"/>
        <v>18254.32</v>
      </c>
    </row>
    <row r="107" spans="1:7" ht="22.5" x14ac:dyDescent="0.2">
      <c r="A107" s="8" t="s">
        <v>88</v>
      </c>
      <c r="B107" s="97" t="s">
        <v>809</v>
      </c>
      <c r="C107" s="18" t="s">
        <v>89</v>
      </c>
      <c r="D107" s="10" t="s">
        <v>7</v>
      </c>
      <c r="E107" s="15">
        <v>21.12</v>
      </c>
      <c r="F107" s="15">
        <v>976.94</v>
      </c>
      <c r="G107" s="13">
        <f t="shared" si="10"/>
        <v>20632.972800000003</v>
      </c>
    </row>
    <row r="108" spans="1:7" x14ac:dyDescent="0.2">
      <c r="A108" s="8" t="s">
        <v>90</v>
      </c>
      <c r="B108" s="97" t="s">
        <v>809</v>
      </c>
      <c r="C108" s="18" t="s">
        <v>91</v>
      </c>
      <c r="D108" s="10" t="s">
        <v>42</v>
      </c>
      <c r="E108" s="15">
        <v>12</v>
      </c>
      <c r="F108" s="13">
        <v>4921.45</v>
      </c>
      <c r="G108" s="13">
        <f t="shared" si="10"/>
        <v>59057.399999999994</v>
      </c>
    </row>
    <row r="109" spans="1:7" x14ac:dyDescent="0.2">
      <c r="A109" s="8" t="s">
        <v>92</v>
      </c>
      <c r="B109" s="97" t="s">
        <v>809</v>
      </c>
      <c r="C109" s="18" t="s">
        <v>93</v>
      </c>
      <c r="D109" s="10" t="s">
        <v>7</v>
      </c>
      <c r="E109" s="15">
        <v>11.8</v>
      </c>
      <c r="F109" s="13">
        <v>1425.46</v>
      </c>
      <c r="G109" s="13">
        <f t="shared" si="10"/>
        <v>16820.428</v>
      </c>
    </row>
    <row r="110" spans="1:7" ht="22.5" x14ac:dyDescent="0.2">
      <c r="A110" s="8" t="s">
        <v>94</v>
      </c>
      <c r="B110" s="97" t="s">
        <v>809</v>
      </c>
      <c r="C110" s="18" t="s">
        <v>95</v>
      </c>
      <c r="D110" s="10" t="s">
        <v>7</v>
      </c>
      <c r="E110" s="15">
        <v>3.72</v>
      </c>
      <c r="F110" s="15">
        <v>337.66</v>
      </c>
      <c r="G110" s="13">
        <f t="shared" si="10"/>
        <v>1256.0952000000002</v>
      </c>
    </row>
    <row r="111" spans="1:7" ht="22.5" x14ac:dyDescent="0.2">
      <c r="A111" s="8" t="s">
        <v>169</v>
      </c>
      <c r="B111" s="97" t="s">
        <v>809</v>
      </c>
      <c r="C111" s="18" t="s">
        <v>802</v>
      </c>
      <c r="D111" s="10" t="s">
        <v>7</v>
      </c>
      <c r="E111" s="15">
        <v>47.06</v>
      </c>
      <c r="F111" s="15">
        <v>331.47</v>
      </c>
      <c r="G111" s="13">
        <f t="shared" si="10"/>
        <v>15598.978200000001</v>
      </c>
    </row>
    <row r="112" spans="1:7" x14ac:dyDescent="0.2">
      <c r="A112" s="3" t="s">
        <v>170</v>
      </c>
      <c r="B112" s="3"/>
      <c r="C112" s="20" t="s">
        <v>171</v>
      </c>
      <c r="D112" s="5"/>
      <c r="E112" s="5"/>
      <c r="F112" s="5"/>
      <c r="G112" s="7">
        <f>SUM(G113:G123)</f>
        <v>161344.27100000001</v>
      </c>
    </row>
    <row r="113" spans="1:8" ht="22.5" x14ac:dyDescent="0.2">
      <c r="A113" s="8" t="s">
        <v>172</v>
      </c>
      <c r="B113" s="97" t="s">
        <v>809</v>
      </c>
      <c r="C113" s="18" t="s">
        <v>173</v>
      </c>
      <c r="D113" s="10" t="s">
        <v>42</v>
      </c>
      <c r="E113" s="15">
        <v>2</v>
      </c>
      <c r="F113" s="13">
        <v>4130.3100000000004</v>
      </c>
      <c r="G113" s="13">
        <f t="shared" ref="G113:G123" si="11">E113*F113</f>
        <v>8260.6200000000008</v>
      </c>
    </row>
    <row r="114" spans="1:8" x14ac:dyDescent="0.2">
      <c r="A114" s="8" t="s">
        <v>174</v>
      </c>
      <c r="B114" s="97" t="s">
        <v>809</v>
      </c>
      <c r="C114" s="18" t="s">
        <v>175</v>
      </c>
      <c r="D114" s="10" t="s">
        <v>7</v>
      </c>
      <c r="E114" s="15">
        <v>16.399999999999999</v>
      </c>
      <c r="F114" s="13">
        <v>1989.35</v>
      </c>
      <c r="G114" s="13">
        <f t="shared" si="11"/>
        <v>32625.339999999997</v>
      </c>
    </row>
    <row r="115" spans="1:8" ht="22.5" x14ac:dyDescent="0.2">
      <c r="A115" s="8" t="s">
        <v>176</v>
      </c>
      <c r="B115" s="97" t="s">
        <v>809</v>
      </c>
      <c r="C115" s="18" t="s">
        <v>177</v>
      </c>
      <c r="D115" s="10" t="s">
        <v>42</v>
      </c>
      <c r="E115" s="15">
        <v>1</v>
      </c>
      <c r="F115" s="13">
        <v>6363.68</v>
      </c>
      <c r="G115" s="13">
        <f t="shared" si="11"/>
        <v>6363.68</v>
      </c>
    </row>
    <row r="116" spans="1:8" ht="22.5" x14ac:dyDescent="0.2">
      <c r="A116" s="8" t="s">
        <v>178</v>
      </c>
      <c r="B116" s="97" t="s">
        <v>809</v>
      </c>
      <c r="C116" s="18" t="s">
        <v>179</v>
      </c>
      <c r="D116" s="10" t="s">
        <v>42</v>
      </c>
      <c r="E116" s="15">
        <v>3</v>
      </c>
      <c r="F116" s="13">
        <v>3905.1</v>
      </c>
      <c r="G116" s="13">
        <f t="shared" si="11"/>
        <v>11715.3</v>
      </c>
    </row>
    <row r="117" spans="1:8" x14ac:dyDescent="0.2">
      <c r="A117" s="8" t="s">
        <v>180</v>
      </c>
      <c r="B117" s="97" t="s">
        <v>809</v>
      </c>
      <c r="C117" s="18" t="s">
        <v>181</v>
      </c>
      <c r="D117" s="10" t="s">
        <v>42</v>
      </c>
      <c r="E117" s="15">
        <v>1</v>
      </c>
      <c r="F117" s="13">
        <v>7818.84</v>
      </c>
      <c r="G117" s="13">
        <f t="shared" si="11"/>
        <v>7818.84</v>
      </c>
    </row>
    <row r="118" spans="1:8" ht="22.5" x14ac:dyDescent="0.2">
      <c r="A118" s="8" t="s">
        <v>182</v>
      </c>
      <c r="B118" s="97" t="s">
        <v>809</v>
      </c>
      <c r="C118" s="18" t="s">
        <v>803</v>
      </c>
      <c r="D118" s="10" t="s">
        <v>32</v>
      </c>
      <c r="E118" s="15">
        <v>55.9</v>
      </c>
      <c r="F118" s="15">
        <v>204.49</v>
      </c>
      <c r="G118" s="13">
        <f t="shared" si="11"/>
        <v>11430.991</v>
      </c>
    </row>
    <row r="119" spans="1:8" ht="22.5" x14ac:dyDescent="0.2">
      <c r="A119" s="8" t="s">
        <v>183</v>
      </c>
      <c r="B119" s="97" t="s">
        <v>809</v>
      </c>
      <c r="C119" s="18" t="s">
        <v>184</v>
      </c>
      <c r="D119" s="10" t="s">
        <v>32</v>
      </c>
      <c r="E119" s="15">
        <v>54.8</v>
      </c>
      <c r="F119" s="15">
        <v>192.65</v>
      </c>
      <c r="G119" s="13">
        <f t="shared" si="11"/>
        <v>10557.22</v>
      </c>
    </row>
    <row r="120" spans="1:8" ht="22.5" x14ac:dyDescent="0.2">
      <c r="A120" s="8" t="s">
        <v>185</v>
      </c>
      <c r="B120" s="97" t="s">
        <v>809</v>
      </c>
      <c r="C120" s="18" t="s">
        <v>186</v>
      </c>
      <c r="D120" s="10" t="s">
        <v>32</v>
      </c>
      <c r="E120" s="15">
        <v>35</v>
      </c>
      <c r="F120" s="15">
        <v>205.97</v>
      </c>
      <c r="G120" s="13">
        <f t="shared" si="11"/>
        <v>7208.95</v>
      </c>
      <c r="H120" s="96"/>
    </row>
    <row r="121" spans="1:8" ht="22.5" x14ac:dyDescent="0.2">
      <c r="A121" s="8" t="s">
        <v>187</v>
      </c>
      <c r="B121" s="97" t="s">
        <v>809</v>
      </c>
      <c r="C121" s="18" t="s">
        <v>188</v>
      </c>
      <c r="D121" s="10" t="s">
        <v>42</v>
      </c>
      <c r="E121" s="15">
        <v>2</v>
      </c>
      <c r="F121" s="13">
        <v>12951.58</v>
      </c>
      <c r="G121" s="13">
        <f t="shared" si="11"/>
        <v>25903.16</v>
      </c>
    </row>
    <row r="122" spans="1:8" ht="22.5" x14ac:dyDescent="0.2">
      <c r="A122" s="8" t="s">
        <v>189</v>
      </c>
      <c r="B122" s="97" t="s">
        <v>809</v>
      </c>
      <c r="C122" s="18" t="s">
        <v>190</v>
      </c>
      <c r="D122" s="10" t="s">
        <v>42</v>
      </c>
      <c r="E122" s="15">
        <v>1</v>
      </c>
      <c r="F122" s="13">
        <v>11537.17</v>
      </c>
      <c r="G122" s="13">
        <f t="shared" si="11"/>
        <v>11537.17</v>
      </c>
    </row>
    <row r="123" spans="1:8" ht="22.5" x14ac:dyDescent="0.2">
      <c r="A123" s="8" t="s">
        <v>191</v>
      </c>
      <c r="B123" s="97" t="s">
        <v>809</v>
      </c>
      <c r="C123" s="18" t="s">
        <v>192</v>
      </c>
      <c r="D123" s="10" t="s">
        <v>42</v>
      </c>
      <c r="E123" s="15">
        <v>7</v>
      </c>
      <c r="F123" s="13">
        <v>3989</v>
      </c>
      <c r="G123" s="13">
        <f t="shared" si="11"/>
        <v>27923</v>
      </c>
    </row>
    <row r="124" spans="1:8" x14ac:dyDescent="0.2">
      <c r="A124" s="3" t="s">
        <v>193</v>
      </c>
      <c r="B124" s="3"/>
      <c r="C124" s="20" t="s">
        <v>194</v>
      </c>
      <c r="D124" s="5"/>
      <c r="E124" s="5"/>
      <c r="F124" s="5"/>
      <c r="G124" s="7">
        <f>SUM(G125:G129)</f>
        <v>37986.437600000005</v>
      </c>
    </row>
    <row r="125" spans="1:8" x14ac:dyDescent="0.2">
      <c r="A125" s="8" t="s">
        <v>195</v>
      </c>
      <c r="B125" s="97" t="s">
        <v>809</v>
      </c>
      <c r="C125" s="18" t="s">
        <v>196</v>
      </c>
      <c r="D125" s="10" t="s">
        <v>42</v>
      </c>
      <c r="E125" s="15">
        <v>2</v>
      </c>
      <c r="F125" s="13">
        <v>1153.42</v>
      </c>
      <c r="G125" s="13">
        <f t="shared" ref="G125:G129" si="12">E125*F125</f>
        <v>2306.84</v>
      </c>
    </row>
    <row r="126" spans="1:8" x14ac:dyDescent="0.2">
      <c r="A126" s="8" t="s">
        <v>197</v>
      </c>
      <c r="B126" s="97" t="s">
        <v>809</v>
      </c>
      <c r="C126" s="18" t="s">
        <v>198</v>
      </c>
      <c r="D126" s="10" t="s">
        <v>42</v>
      </c>
      <c r="E126" s="15">
        <v>1</v>
      </c>
      <c r="F126" s="15">
        <v>839.06</v>
      </c>
      <c r="G126" s="13">
        <f t="shared" si="12"/>
        <v>839.06</v>
      </c>
    </row>
    <row r="127" spans="1:8" ht="22.5" x14ac:dyDescent="0.2">
      <c r="A127" s="8" t="s">
        <v>199</v>
      </c>
      <c r="B127" s="97" t="s">
        <v>809</v>
      </c>
      <c r="C127" s="18" t="s">
        <v>200</v>
      </c>
      <c r="D127" s="10" t="s">
        <v>32</v>
      </c>
      <c r="E127" s="15">
        <v>10.5</v>
      </c>
      <c r="F127" s="13">
        <v>1556.52</v>
      </c>
      <c r="G127" s="13">
        <f t="shared" si="12"/>
        <v>16343.46</v>
      </c>
    </row>
    <row r="128" spans="1:8" x14ac:dyDescent="0.2">
      <c r="A128" s="8" t="s">
        <v>201</v>
      </c>
      <c r="B128" s="97" t="s">
        <v>809</v>
      </c>
      <c r="C128" s="18" t="s">
        <v>202</v>
      </c>
      <c r="D128" s="10" t="s">
        <v>7</v>
      </c>
      <c r="E128" s="15">
        <v>14.36</v>
      </c>
      <c r="F128" s="13">
        <v>1217.1600000000001</v>
      </c>
      <c r="G128" s="13">
        <f t="shared" si="12"/>
        <v>17478.417600000001</v>
      </c>
    </row>
    <row r="129" spans="1:8" ht="22.5" x14ac:dyDescent="0.2">
      <c r="A129" s="8" t="s">
        <v>203</v>
      </c>
      <c r="B129" s="97" t="s">
        <v>809</v>
      </c>
      <c r="C129" s="18" t="s">
        <v>204</v>
      </c>
      <c r="D129" s="10" t="s">
        <v>42</v>
      </c>
      <c r="E129" s="15">
        <v>1</v>
      </c>
      <c r="F129" s="15">
        <v>1018.66</v>
      </c>
      <c r="G129" s="13">
        <f t="shared" si="12"/>
        <v>1018.66</v>
      </c>
    </row>
    <row r="130" spans="1:8" x14ac:dyDescent="0.2">
      <c r="A130" s="8"/>
      <c r="B130" s="8"/>
      <c r="C130" s="18"/>
      <c r="D130" s="10"/>
      <c r="E130" s="15"/>
      <c r="F130" s="15"/>
      <c r="G130" s="15"/>
    </row>
    <row r="131" spans="1:8" x14ac:dyDescent="0.2">
      <c r="A131" s="75" t="s">
        <v>205</v>
      </c>
      <c r="B131" s="75"/>
      <c r="C131" s="82" t="s">
        <v>206</v>
      </c>
      <c r="D131" s="80"/>
      <c r="E131" s="80"/>
      <c r="F131" s="80"/>
      <c r="G131" s="79">
        <f>G132+G134+G136</f>
        <v>135377.91309999998</v>
      </c>
    </row>
    <row r="132" spans="1:8" x14ac:dyDescent="0.2">
      <c r="A132" s="3" t="s">
        <v>207</v>
      </c>
      <c r="B132" s="3"/>
      <c r="C132" s="20" t="s">
        <v>208</v>
      </c>
      <c r="D132" s="5"/>
      <c r="E132" s="5"/>
      <c r="F132" s="5"/>
      <c r="G132" s="7">
        <f>G133</f>
        <v>54069.731600000006</v>
      </c>
    </row>
    <row r="133" spans="1:8" ht="22.5" x14ac:dyDescent="0.2">
      <c r="A133" s="8" t="s">
        <v>209</v>
      </c>
      <c r="B133" s="97" t="s">
        <v>809</v>
      </c>
      <c r="C133" s="18" t="s">
        <v>210</v>
      </c>
      <c r="D133" s="10" t="s">
        <v>7</v>
      </c>
      <c r="E133" s="15">
        <v>863.32</v>
      </c>
      <c r="F133" s="15">
        <v>62.63</v>
      </c>
      <c r="G133" s="13">
        <f>E133*F133</f>
        <v>54069.731600000006</v>
      </c>
    </row>
    <row r="134" spans="1:8" x14ac:dyDescent="0.2">
      <c r="A134" s="3" t="s">
        <v>211</v>
      </c>
      <c r="B134" s="3"/>
      <c r="C134" s="20" t="s">
        <v>206</v>
      </c>
      <c r="D134" s="5"/>
      <c r="E134" s="5"/>
      <c r="F134" s="5"/>
      <c r="G134" s="7">
        <f>G135</f>
        <v>75696.60149999999</v>
      </c>
    </row>
    <row r="135" spans="1:8" x14ac:dyDescent="0.2">
      <c r="A135" s="8" t="s">
        <v>212</v>
      </c>
      <c r="B135" s="97" t="s">
        <v>809</v>
      </c>
      <c r="C135" s="18" t="s">
        <v>213</v>
      </c>
      <c r="D135" s="10" t="s">
        <v>7</v>
      </c>
      <c r="E135" s="15">
        <v>949.65</v>
      </c>
      <c r="F135" s="15">
        <v>79.709999999999994</v>
      </c>
      <c r="G135" s="13">
        <f>E135*F135</f>
        <v>75696.60149999999</v>
      </c>
    </row>
    <row r="136" spans="1:8" x14ac:dyDescent="0.2">
      <c r="A136" s="3" t="s">
        <v>214</v>
      </c>
      <c r="B136" s="3"/>
      <c r="C136" s="20" t="s">
        <v>215</v>
      </c>
      <c r="D136" s="5"/>
      <c r="E136" s="5"/>
      <c r="F136" s="5"/>
      <c r="G136" s="7">
        <f>SUM(G137:G138)</f>
        <v>5611.58</v>
      </c>
    </row>
    <row r="137" spans="1:8" ht="22.5" x14ac:dyDescent="0.2">
      <c r="A137" s="8" t="s">
        <v>216</v>
      </c>
      <c r="B137" s="97" t="s">
        <v>809</v>
      </c>
      <c r="C137" s="18" t="s">
        <v>217</v>
      </c>
      <c r="D137" s="10" t="s">
        <v>32</v>
      </c>
      <c r="E137" s="15">
        <v>45.2</v>
      </c>
      <c r="F137" s="15">
        <v>61.26</v>
      </c>
      <c r="G137" s="13">
        <f t="shared" ref="G137:G138" si="13">E137*F137</f>
        <v>2768.9520000000002</v>
      </c>
    </row>
    <row r="138" spans="1:8" x14ac:dyDescent="0.2">
      <c r="A138" s="8" t="s">
        <v>218</v>
      </c>
      <c r="B138" s="97" t="s">
        <v>809</v>
      </c>
      <c r="C138" s="18" t="s">
        <v>219</v>
      </c>
      <c r="D138" s="10" t="s">
        <v>32</v>
      </c>
      <c r="E138" s="15">
        <v>45.2</v>
      </c>
      <c r="F138" s="15">
        <v>62.89</v>
      </c>
      <c r="G138" s="13">
        <f t="shared" si="13"/>
        <v>2842.6280000000002</v>
      </c>
    </row>
    <row r="139" spans="1:8" x14ac:dyDescent="0.2">
      <c r="A139" s="8"/>
      <c r="B139" s="8"/>
      <c r="C139" s="18"/>
      <c r="D139" s="10"/>
      <c r="E139" s="15"/>
      <c r="F139" s="15"/>
      <c r="G139" s="13"/>
    </row>
    <row r="140" spans="1:8" x14ac:dyDescent="0.2">
      <c r="A140" s="75" t="s">
        <v>220</v>
      </c>
      <c r="B140" s="75"/>
      <c r="C140" s="82" t="s">
        <v>221</v>
      </c>
      <c r="D140" s="80"/>
      <c r="E140" s="80"/>
      <c r="F140" s="80"/>
      <c r="G140" s="79">
        <f>G141+G143+G149+G157+G165+G169+G171+G175+G181+G183+G187+G192+G199+G213+G216+G230</f>
        <v>539450.07900000003</v>
      </c>
      <c r="H140" s="96"/>
    </row>
    <row r="141" spans="1:8" x14ac:dyDescent="0.2">
      <c r="A141" s="3" t="s">
        <v>222</v>
      </c>
      <c r="B141" s="3"/>
      <c r="C141" s="20" t="s">
        <v>223</v>
      </c>
      <c r="D141" s="5"/>
      <c r="E141" s="5"/>
      <c r="F141" s="5"/>
      <c r="G141" s="7">
        <f>G142</f>
        <v>1908.43</v>
      </c>
    </row>
    <row r="142" spans="1:8" ht="22.5" x14ac:dyDescent="0.2">
      <c r="A142" s="8" t="s">
        <v>224</v>
      </c>
      <c r="B142" s="97" t="s">
        <v>809</v>
      </c>
      <c r="C142" s="18" t="s">
        <v>225</v>
      </c>
      <c r="D142" s="10" t="s">
        <v>42</v>
      </c>
      <c r="E142" s="15">
        <v>1</v>
      </c>
      <c r="F142" s="13">
        <v>1908.43</v>
      </c>
      <c r="G142" s="13">
        <f>E142*F142</f>
        <v>1908.43</v>
      </c>
    </row>
    <row r="143" spans="1:8" x14ac:dyDescent="0.2">
      <c r="A143" s="3" t="s">
        <v>226</v>
      </c>
      <c r="B143" s="3"/>
      <c r="C143" s="20" t="s">
        <v>227</v>
      </c>
      <c r="D143" s="5"/>
      <c r="E143" s="5"/>
      <c r="F143" s="5"/>
      <c r="G143" s="7">
        <f>SUM(G144:G148)</f>
        <v>29013.590000000004</v>
      </c>
    </row>
    <row r="144" spans="1:8" ht="22.5" x14ac:dyDescent="0.2">
      <c r="A144" s="8" t="s">
        <v>228</v>
      </c>
      <c r="B144" s="97" t="s">
        <v>809</v>
      </c>
      <c r="C144" s="18" t="s">
        <v>229</v>
      </c>
      <c r="D144" s="10" t="s">
        <v>42</v>
      </c>
      <c r="E144" s="15">
        <v>1</v>
      </c>
      <c r="F144" s="13">
        <v>20718.72</v>
      </c>
      <c r="G144" s="13">
        <f t="shared" ref="G144:G148" si="14">E144*F144</f>
        <v>20718.72</v>
      </c>
    </row>
    <row r="145" spans="1:7" ht="22.5" x14ac:dyDescent="0.2">
      <c r="A145" s="8" t="s">
        <v>230</v>
      </c>
      <c r="B145" s="97" t="s">
        <v>809</v>
      </c>
      <c r="C145" s="18" t="s">
        <v>231</v>
      </c>
      <c r="D145" s="10" t="s">
        <v>32</v>
      </c>
      <c r="E145" s="15">
        <v>5</v>
      </c>
      <c r="F145" s="15">
        <v>30.48</v>
      </c>
      <c r="G145" s="13">
        <f t="shared" si="14"/>
        <v>152.4</v>
      </c>
    </row>
    <row r="146" spans="1:7" x14ac:dyDescent="0.2">
      <c r="A146" s="8" t="s">
        <v>232</v>
      </c>
      <c r="B146" s="97" t="s">
        <v>809</v>
      </c>
      <c r="C146" s="18" t="s">
        <v>233</v>
      </c>
      <c r="D146" s="10" t="s">
        <v>42</v>
      </c>
      <c r="E146" s="15">
        <v>1</v>
      </c>
      <c r="F146" s="15">
        <v>778.18</v>
      </c>
      <c r="G146" s="13">
        <f t="shared" si="14"/>
        <v>778.18</v>
      </c>
    </row>
    <row r="147" spans="1:7" ht="22.5" x14ac:dyDescent="0.2">
      <c r="A147" s="8" t="s">
        <v>234</v>
      </c>
      <c r="B147" s="97" t="s">
        <v>809</v>
      </c>
      <c r="C147" s="18" t="s">
        <v>810</v>
      </c>
      <c r="D147" s="10" t="s">
        <v>32</v>
      </c>
      <c r="E147" s="15">
        <v>5</v>
      </c>
      <c r="F147" s="15">
        <v>180.22</v>
      </c>
      <c r="G147" s="13">
        <f t="shared" si="14"/>
        <v>901.1</v>
      </c>
    </row>
    <row r="148" spans="1:7" ht="22.5" x14ac:dyDescent="0.2">
      <c r="A148" s="8" t="s">
        <v>235</v>
      </c>
      <c r="B148" s="97" t="s">
        <v>809</v>
      </c>
      <c r="C148" s="18" t="s">
        <v>811</v>
      </c>
      <c r="D148" s="10" t="s">
        <v>32</v>
      </c>
      <c r="E148" s="15">
        <v>31</v>
      </c>
      <c r="F148" s="15">
        <v>208.49</v>
      </c>
      <c r="G148" s="13">
        <f t="shared" si="14"/>
        <v>6463.1900000000005</v>
      </c>
    </row>
    <row r="149" spans="1:7" x14ac:dyDescent="0.2">
      <c r="A149" s="3" t="s">
        <v>236</v>
      </c>
      <c r="B149" s="3"/>
      <c r="C149" s="20" t="s">
        <v>237</v>
      </c>
      <c r="D149" s="5"/>
      <c r="E149" s="5"/>
      <c r="F149" s="5"/>
      <c r="G149" s="7">
        <f>SUM(G150:G156)</f>
        <v>41588.400000000001</v>
      </c>
    </row>
    <row r="150" spans="1:7" ht="22.5" x14ac:dyDescent="0.2">
      <c r="A150" s="8" t="s">
        <v>238</v>
      </c>
      <c r="B150" s="97" t="s">
        <v>809</v>
      </c>
      <c r="C150" s="18" t="s">
        <v>239</v>
      </c>
      <c r="D150" s="10" t="s">
        <v>32</v>
      </c>
      <c r="E150" s="15">
        <v>135</v>
      </c>
      <c r="F150" s="15">
        <v>27.89</v>
      </c>
      <c r="G150" s="13">
        <f t="shared" ref="G150:G156" si="15">E150*F150</f>
        <v>3765.15</v>
      </c>
    </row>
    <row r="151" spans="1:7" ht="22.5" x14ac:dyDescent="0.2">
      <c r="A151" s="8" t="s">
        <v>240</v>
      </c>
      <c r="B151" s="97" t="s">
        <v>809</v>
      </c>
      <c r="C151" s="18" t="s">
        <v>241</v>
      </c>
      <c r="D151" s="10" t="s">
        <v>32</v>
      </c>
      <c r="E151" s="15">
        <v>123</v>
      </c>
      <c r="F151" s="15">
        <v>41.23</v>
      </c>
      <c r="G151" s="13">
        <f t="shared" si="15"/>
        <v>5071.29</v>
      </c>
    </row>
    <row r="152" spans="1:7" ht="22.5" x14ac:dyDescent="0.2">
      <c r="A152" s="8" t="s">
        <v>242</v>
      </c>
      <c r="B152" s="97" t="s">
        <v>809</v>
      </c>
      <c r="C152" s="18" t="s">
        <v>243</v>
      </c>
      <c r="D152" s="10" t="s">
        <v>32</v>
      </c>
      <c r="E152" s="15">
        <v>55</v>
      </c>
      <c r="F152" s="15">
        <v>52.68</v>
      </c>
      <c r="G152" s="13">
        <f t="shared" si="15"/>
        <v>2897.4</v>
      </c>
    </row>
    <row r="153" spans="1:7" ht="22.5" x14ac:dyDescent="0.2">
      <c r="A153" s="8" t="s">
        <v>244</v>
      </c>
      <c r="B153" s="97" t="s">
        <v>809</v>
      </c>
      <c r="C153" s="18" t="s">
        <v>245</v>
      </c>
      <c r="D153" s="10" t="s">
        <v>32</v>
      </c>
      <c r="E153" s="15">
        <v>288</v>
      </c>
      <c r="F153" s="15">
        <v>60.53</v>
      </c>
      <c r="G153" s="13">
        <f t="shared" si="15"/>
        <v>17432.64</v>
      </c>
    </row>
    <row r="154" spans="1:7" ht="22.5" x14ac:dyDescent="0.2">
      <c r="A154" s="8" t="s">
        <v>246</v>
      </c>
      <c r="B154" s="97" t="s">
        <v>809</v>
      </c>
      <c r="C154" s="18" t="s">
        <v>247</v>
      </c>
      <c r="D154" s="10" t="s">
        <v>32</v>
      </c>
      <c r="E154" s="15">
        <v>46</v>
      </c>
      <c r="F154" s="15">
        <v>87.46</v>
      </c>
      <c r="G154" s="13">
        <f t="shared" si="15"/>
        <v>4023.16</v>
      </c>
    </row>
    <row r="155" spans="1:7" ht="22.5" x14ac:dyDescent="0.2">
      <c r="A155" s="8" t="s">
        <v>248</v>
      </c>
      <c r="B155" s="97" t="s">
        <v>809</v>
      </c>
      <c r="C155" s="18" t="s">
        <v>249</v>
      </c>
      <c r="D155" s="10" t="s">
        <v>32</v>
      </c>
      <c r="E155" s="15">
        <v>53</v>
      </c>
      <c r="F155" s="15">
        <v>129.22</v>
      </c>
      <c r="G155" s="13">
        <f t="shared" si="15"/>
        <v>6848.66</v>
      </c>
    </row>
    <row r="156" spans="1:7" ht="22.5" x14ac:dyDescent="0.2">
      <c r="A156" s="8" t="s">
        <v>250</v>
      </c>
      <c r="B156" s="97" t="s">
        <v>809</v>
      </c>
      <c r="C156" s="18" t="s">
        <v>251</v>
      </c>
      <c r="D156" s="10" t="s">
        <v>32</v>
      </c>
      <c r="E156" s="15">
        <v>10</v>
      </c>
      <c r="F156" s="15">
        <v>155.01</v>
      </c>
      <c r="G156" s="13">
        <f t="shared" si="15"/>
        <v>1550.1</v>
      </c>
    </row>
    <row r="157" spans="1:7" x14ac:dyDescent="0.2">
      <c r="A157" s="3" t="s">
        <v>252</v>
      </c>
      <c r="B157" s="3"/>
      <c r="C157" s="20" t="s">
        <v>253</v>
      </c>
      <c r="D157" s="5"/>
      <c r="E157" s="5"/>
      <c r="F157" s="5"/>
      <c r="G157" s="7">
        <f>SUM(G158:G164)</f>
        <v>16977.260000000002</v>
      </c>
    </row>
    <row r="158" spans="1:7" x14ac:dyDescent="0.2">
      <c r="A158" s="8" t="s">
        <v>254</v>
      </c>
      <c r="B158" s="97" t="s">
        <v>809</v>
      </c>
      <c r="C158" s="18" t="s">
        <v>255</v>
      </c>
      <c r="D158" s="10" t="s">
        <v>42</v>
      </c>
      <c r="E158" s="15">
        <v>9</v>
      </c>
      <c r="F158" s="15">
        <v>209.61</v>
      </c>
      <c r="G158" s="13">
        <f t="shared" ref="G158:G164" si="16">E158*F158</f>
        <v>1886.4900000000002</v>
      </c>
    </row>
    <row r="159" spans="1:7" x14ac:dyDescent="0.2">
      <c r="A159" s="8" t="s">
        <v>256</v>
      </c>
      <c r="B159" s="97" t="s">
        <v>809</v>
      </c>
      <c r="C159" s="18" t="s">
        <v>257</v>
      </c>
      <c r="D159" s="10" t="s">
        <v>42</v>
      </c>
      <c r="E159" s="15">
        <v>2</v>
      </c>
      <c r="F159" s="15">
        <v>664.03</v>
      </c>
      <c r="G159" s="13">
        <f t="shared" si="16"/>
        <v>1328.06</v>
      </c>
    </row>
    <row r="160" spans="1:7" ht="22.5" x14ac:dyDescent="0.2">
      <c r="A160" s="8" t="s">
        <v>258</v>
      </c>
      <c r="B160" s="97" t="s">
        <v>809</v>
      </c>
      <c r="C160" s="18" t="s">
        <v>259</v>
      </c>
      <c r="D160" s="10" t="s">
        <v>42</v>
      </c>
      <c r="E160" s="15">
        <v>17</v>
      </c>
      <c r="F160" s="15">
        <v>158.13</v>
      </c>
      <c r="G160" s="13">
        <f t="shared" si="16"/>
        <v>2688.21</v>
      </c>
    </row>
    <row r="161" spans="1:7" ht="22.5" x14ac:dyDescent="0.2">
      <c r="A161" s="8" t="s">
        <v>260</v>
      </c>
      <c r="B161" s="97" t="s">
        <v>809</v>
      </c>
      <c r="C161" s="18" t="s">
        <v>261</v>
      </c>
      <c r="D161" s="10" t="s">
        <v>42</v>
      </c>
      <c r="E161" s="15">
        <v>8</v>
      </c>
      <c r="F161" s="15">
        <v>226.15</v>
      </c>
      <c r="G161" s="13">
        <f t="shared" si="16"/>
        <v>1809.2</v>
      </c>
    </row>
    <row r="162" spans="1:7" ht="22.5" x14ac:dyDescent="0.2">
      <c r="A162" s="8" t="s">
        <v>262</v>
      </c>
      <c r="B162" s="97" t="s">
        <v>809</v>
      </c>
      <c r="C162" s="18" t="s">
        <v>263</v>
      </c>
      <c r="D162" s="10" t="s">
        <v>42</v>
      </c>
      <c r="E162" s="15">
        <v>14</v>
      </c>
      <c r="F162" s="15">
        <v>124.42</v>
      </c>
      <c r="G162" s="13">
        <f t="shared" si="16"/>
        <v>1741.88</v>
      </c>
    </row>
    <row r="163" spans="1:7" ht="22.5" x14ac:dyDescent="0.2">
      <c r="A163" s="8" t="s">
        <v>264</v>
      </c>
      <c r="B163" s="97" t="s">
        <v>809</v>
      </c>
      <c r="C163" s="18" t="s">
        <v>812</v>
      </c>
      <c r="D163" s="10" t="s">
        <v>42</v>
      </c>
      <c r="E163" s="15">
        <v>10</v>
      </c>
      <c r="F163" s="15">
        <v>561.69000000000005</v>
      </c>
      <c r="G163" s="13">
        <f t="shared" si="16"/>
        <v>5616.9000000000005</v>
      </c>
    </row>
    <row r="164" spans="1:7" ht="22.5" x14ac:dyDescent="0.2">
      <c r="A164" s="8" t="s">
        <v>265</v>
      </c>
      <c r="B164" s="97" t="s">
        <v>809</v>
      </c>
      <c r="C164" s="18" t="s">
        <v>813</v>
      </c>
      <c r="D164" s="10" t="s">
        <v>42</v>
      </c>
      <c r="E164" s="15">
        <v>4</v>
      </c>
      <c r="F164" s="15">
        <v>476.63</v>
      </c>
      <c r="G164" s="13">
        <f t="shared" si="16"/>
        <v>1906.52</v>
      </c>
    </row>
    <row r="165" spans="1:7" x14ac:dyDescent="0.2">
      <c r="A165" s="3" t="s">
        <v>266</v>
      </c>
      <c r="B165" s="3"/>
      <c r="C165" s="20" t="s">
        <v>267</v>
      </c>
      <c r="D165" s="5"/>
      <c r="E165" s="5"/>
      <c r="F165" s="5"/>
      <c r="G165" s="7">
        <f>SUM(G166:G168)</f>
        <v>21608.06</v>
      </c>
    </row>
    <row r="166" spans="1:7" ht="22.5" x14ac:dyDescent="0.2">
      <c r="A166" s="8" t="s">
        <v>268</v>
      </c>
      <c r="B166" s="97" t="s">
        <v>809</v>
      </c>
      <c r="C166" s="18" t="s">
        <v>269</v>
      </c>
      <c r="D166" s="10" t="s">
        <v>32</v>
      </c>
      <c r="E166" s="15">
        <v>87</v>
      </c>
      <c r="F166" s="15">
        <v>93.2</v>
      </c>
      <c r="G166" s="13">
        <f t="shared" ref="G166:G168" si="17">E166*F166</f>
        <v>8108.4000000000005</v>
      </c>
    </row>
    <row r="167" spans="1:7" ht="22.5" x14ac:dyDescent="0.2">
      <c r="A167" s="8" t="s">
        <v>270</v>
      </c>
      <c r="B167" s="97" t="s">
        <v>809</v>
      </c>
      <c r="C167" s="18" t="s">
        <v>271</v>
      </c>
      <c r="D167" s="10" t="s">
        <v>32</v>
      </c>
      <c r="E167" s="15">
        <v>66</v>
      </c>
      <c r="F167" s="15">
        <v>108.31</v>
      </c>
      <c r="G167" s="13">
        <f t="shared" si="17"/>
        <v>7148.46</v>
      </c>
    </row>
    <row r="168" spans="1:7" ht="22.5" x14ac:dyDescent="0.2">
      <c r="A168" s="8" t="s">
        <v>272</v>
      </c>
      <c r="B168" s="97" t="s">
        <v>809</v>
      </c>
      <c r="C168" s="18" t="s">
        <v>273</v>
      </c>
      <c r="D168" s="10" t="s">
        <v>32</v>
      </c>
      <c r="E168" s="15">
        <v>34</v>
      </c>
      <c r="F168" s="15">
        <v>186.8</v>
      </c>
      <c r="G168" s="13">
        <f t="shared" si="17"/>
        <v>6351.2000000000007</v>
      </c>
    </row>
    <row r="169" spans="1:7" x14ac:dyDescent="0.2">
      <c r="A169" s="3" t="s">
        <v>274</v>
      </c>
      <c r="B169" s="3"/>
      <c r="C169" s="20" t="s">
        <v>275</v>
      </c>
      <c r="D169" s="5"/>
      <c r="E169" s="5"/>
      <c r="F169" s="5"/>
      <c r="G169" s="7">
        <f>G170</f>
        <v>41580.81</v>
      </c>
    </row>
    <row r="170" spans="1:7" ht="22.5" x14ac:dyDescent="0.2">
      <c r="A170" s="8" t="s">
        <v>276</v>
      </c>
      <c r="B170" s="97" t="s">
        <v>809</v>
      </c>
      <c r="C170" s="18" t="s">
        <v>277</v>
      </c>
      <c r="D170" s="10" t="s">
        <v>42</v>
      </c>
      <c r="E170" s="15">
        <v>1</v>
      </c>
      <c r="F170" s="13">
        <v>41580.81</v>
      </c>
      <c r="G170" s="13">
        <f>E170*F170</f>
        <v>41580.81</v>
      </c>
    </row>
    <row r="171" spans="1:7" x14ac:dyDescent="0.2">
      <c r="A171" s="3" t="s">
        <v>278</v>
      </c>
      <c r="B171" s="3"/>
      <c r="C171" s="20" t="s">
        <v>279</v>
      </c>
      <c r="D171" s="5"/>
      <c r="E171" s="5"/>
      <c r="F171" s="5"/>
      <c r="G171" s="7">
        <f>SUM(G172:G174)</f>
        <v>2162.52</v>
      </c>
    </row>
    <row r="172" spans="1:7" ht="22.5" x14ac:dyDescent="0.2">
      <c r="A172" s="8" t="s">
        <v>280</v>
      </c>
      <c r="B172" s="97" t="s">
        <v>809</v>
      </c>
      <c r="C172" s="18" t="s">
        <v>281</v>
      </c>
      <c r="D172" s="10" t="s">
        <v>42</v>
      </c>
      <c r="E172" s="15">
        <v>2</v>
      </c>
      <c r="F172" s="15">
        <v>657.32</v>
      </c>
      <c r="G172" s="13">
        <f t="shared" ref="G172:G174" si="18">E172*F172</f>
        <v>1314.64</v>
      </c>
    </row>
    <row r="173" spans="1:7" ht="22.5" x14ac:dyDescent="0.2">
      <c r="A173" s="8" t="s">
        <v>282</v>
      </c>
      <c r="B173" s="97" t="s">
        <v>809</v>
      </c>
      <c r="C173" s="18" t="s">
        <v>814</v>
      </c>
      <c r="D173" s="10" t="s">
        <v>42</v>
      </c>
      <c r="E173" s="15">
        <v>2</v>
      </c>
      <c r="F173" s="15">
        <v>204.04</v>
      </c>
      <c r="G173" s="13">
        <f t="shared" si="18"/>
        <v>408.08</v>
      </c>
    </row>
    <row r="174" spans="1:7" ht="22.5" x14ac:dyDescent="0.2">
      <c r="A174" s="8" t="s">
        <v>283</v>
      </c>
      <c r="B174" s="97" t="s">
        <v>809</v>
      </c>
      <c r="C174" s="18" t="s">
        <v>284</v>
      </c>
      <c r="D174" s="10" t="s">
        <v>42</v>
      </c>
      <c r="E174" s="15">
        <v>2</v>
      </c>
      <c r="F174" s="15">
        <v>219.9</v>
      </c>
      <c r="G174" s="13">
        <f t="shared" si="18"/>
        <v>439.8</v>
      </c>
    </row>
    <row r="175" spans="1:7" x14ac:dyDescent="0.2">
      <c r="A175" s="3" t="s">
        <v>285</v>
      </c>
      <c r="B175" s="3"/>
      <c r="C175" s="20" t="s">
        <v>286</v>
      </c>
      <c r="D175" s="5"/>
      <c r="E175" s="5"/>
      <c r="F175" s="5"/>
      <c r="G175" s="7">
        <f>SUM(G176:G180)</f>
        <v>21333.39</v>
      </c>
    </row>
    <row r="176" spans="1:7" ht="22.5" x14ac:dyDescent="0.2">
      <c r="A176" s="8" t="s">
        <v>287</v>
      </c>
      <c r="B176" s="97" t="s">
        <v>809</v>
      </c>
      <c r="C176" s="18" t="s">
        <v>815</v>
      </c>
      <c r="D176" s="10" t="s">
        <v>32</v>
      </c>
      <c r="E176" s="15">
        <v>19</v>
      </c>
      <c r="F176" s="15">
        <v>50.97</v>
      </c>
      <c r="G176" s="13">
        <f t="shared" ref="G176:G180" si="19">E176*F176</f>
        <v>968.43</v>
      </c>
    </row>
    <row r="177" spans="1:7" ht="22.5" x14ac:dyDescent="0.2">
      <c r="A177" s="8" t="s">
        <v>288</v>
      </c>
      <c r="B177" s="97" t="s">
        <v>809</v>
      </c>
      <c r="C177" s="18" t="s">
        <v>289</v>
      </c>
      <c r="D177" s="10" t="s">
        <v>32</v>
      </c>
      <c r="E177" s="15">
        <v>124</v>
      </c>
      <c r="F177" s="15">
        <v>59.44</v>
      </c>
      <c r="G177" s="13">
        <f t="shared" si="19"/>
        <v>7370.5599999999995</v>
      </c>
    </row>
    <row r="178" spans="1:7" ht="22.5" x14ac:dyDescent="0.2">
      <c r="A178" s="8" t="s">
        <v>290</v>
      </c>
      <c r="B178" s="97" t="s">
        <v>809</v>
      </c>
      <c r="C178" s="18" t="s">
        <v>291</v>
      </c>
      <c r="D178" s="10" t="s">
        <v>32</v>
      </c>
      <c r="E178" s="15">
        <v>13</v>
      </c>
      <c r="F178" s="15">
        <v>74.59</v>
      </c>
      <c r="G178" s="13">
        <f t="shared" si="19"/>
        <v>969.67000000000007</v>
      </c>
    </row>
    <row r="179" spans="1:7" ht="22.5" x14ac:dyDescent="0.2">
      <c r="A179" s="8" t="s">
        <v>292</v>
      </c>
      <c r="B179" s="97" t="s">
        <v>809</v>
      </c>
      <c r="C179" s="18" t="s">
        <v>293</v>
      </c>
      <c r="D179" s="10" t="s">
        <v>32</v>
      </c>
      <c r="E179" s="15">
        <v>141</v>
      </c>
      <c r="F179" s="15">
        <v>79.599999999999994</v>
      </c>
      <c r="G179" s="13">
        <f t="shared" si="19"/>
        <v>11223.599999999999</v>
      </c>
    </row>
    <row r="180" spans="1:7" ht="22.5" x14ac:dyDescent="0.2">
      <c r="A180" s="8" t="s">
        <v>294</v>
      </c>
      <c r="B180" s="97" t="s">
        <v>809</v>
      </c>
      <c r="C180" s="18" t="s">
        <v>816</v>
      </c>
      <c r="D180" s="10" t="s">
        <v>32</v>
      </c>
      <c r="E180" s="15">
        <v>11</v>
      </c>
      <c r="F180" s="15">
        <v>72.83</v>
      </c>
      <c r="G180" s="13">
        <f t="shared" si="19"/>
        <v>801.13</v>
      </c>
    </row>
    <row r="181" spans="1:7" x14ac:dyDescent="0.2">
      <c r="A181" s="3" t="s">
        <v>295</v>
      </c>
      <c r="B181" s="3"/>
      <c r="C181" s="20" t="s">
        <v>296</v>
      </c>
      <c r="D181" s="5"/>
      <c r="E181" s="5"/>
      <c r="F181" s="5"/>
      <c r="G181" s="7">
        <f>G182</f>
        <v>14175.27</v>
      </c>
    </row>
    <row r="182" spans="1:7" ht="22.5" x14ac:dyDescent="0.2">
      <c r="A182" s="8" t="s">
        <v>297</v>
      </c>
      <c r="B182" s="97" t="s">
        <v>809</v>
      </c>
      <c r="C182" s="18" t="s">
        <v>817</v>
      </c>
      <c r="D182" s="10" t="s">
        <v>42</v>
      </c>
      <c r="E182" s="15">
        <v>27</v>
      </c>
      <c r="F182" s="15">
        <v>525.01</v>
      </c>
      <c r="G182" s="13">
        <f>E182*F182</f>
        <v>14175.27</v>
      </c>
    </row>
    <row r="183" spans="1:7" x14ac:dyDescent="0.2">
      <c r="A183" s="3" t="s">
        <v>298</v>
      </c>
      <c r="B183" s="3"/>
      <c r="C183" s="20" t="s">
        <v>299</v>
      </c>
      <c r="D183" s="5"/>
      <c r="E183" s="5"/>
      <c r="F183" s="5"/>
      <c r="G183" s="7">
        <f>SUM(G184:G186)</f>
        <v>33082.089999999997</v>
      </c>
    </row>
    <row r="184" spans="1:7" ht="22.5" x14ac:dyDescent="0.2">
      <c r="A184" s="8" t="s">
        <v>300</v>
      </c>
      <c r="B184" s="97" t="s">
        <v>809</v>
      </c>
      <c r="C184" s="18" t="s">
        <v>301</v>
      </c>
      <c r="D184" s="10" t="s">
        <v>32</v>
      </c>
      <c r="E184" s="15">
        <v>50</v>
      </c>
      <c r="F184" s="15">
        <v>274.35000000000002</v>
      </c>
      <c r="G184" s="13">
        <f t="shared" ref="G184:G186" si="20">E184*F184</f>
        <v>13717.500000000002</v>
      </c>
    </row>
    <row r="185" spans="1:7" ht="22.5" x14ac:dyDescent="0.2">
      <c r="A185" s="8" t="s">
        <v>302</v>
      </c>
      <c r="B185" s="97" t="s">
        <v>809</v>
      </c>
      <c r="C185" s="18" t="s">
        <v>303</v>
      </c>
      <c r="D185" s="10" t="s">
        <v>32</v>
      </c>
      <c r="E185" s="15">
        <v>11</v>
      </c>
      <c r="F185" s="15">
        <v>335.95</v>
      </c>
      <c r="G185" s="13">
        <f t="shared" si="20"/>
        <v>3695.45</v>
      </c>
    </row>
    <row r="186" spans="1:7" ht="22.5" x14ac:dyDescent="0.2">
      <c r="A186" s="8" t="s">
        <v>304</v>
      </c>
      <c r="B186" s="97" t="s">
        <v>809</v>
      </c>
      <c r="C186" s="18" t="s">
        <v>818</v>
      </c>
      <c r="D186" s="10" t="s">
        <v>32</v>
      </c>
      <c r="E186" s="15">
        <v>101</v>
      </c>
      <c r="F186" s="15">
        <v>155.13999999999999</v>
      </c>
      <c r="G186" s="13">
        <f t="shared" si="20"/>
        <v>15669.14</v>
      </c>
    </row>
    <row r="187" spans="1:7" x14ac:dyDescent="0.2">
      <c r="A187" s="3" t="s">
        <v>305</v>
      </c>
      <c r="B187" s="3"/>
      <c r="C187" s="20" t="s">
        <v>306</v>
      </c>
      <c r="D187" s="5"/>
      <c r="E187" s="5"/>
      <c r="F187" s="5"/>
      <c r="G187" s="7">
        <f>SUM(G188:G191)</f>
        <v>22151.344000000001</v>
      </c>
    </row>
    <row r="188" spans="1:7" ht="22.5" x14ac:dyDescent="0.2">
      <c r="A188" s="8" t="s">
        <v>307</v>
      </c>
      <c r="B188" s="97" t="s">
        <v>809</v>
      </c>
      <c r="C188" s="18" t="s">
        <v>308</v>
      </c>
      <c r="D188" s="10" t="s">
        <v>32</v>
      </c>
      <c r="E188" s="15">
        <v>89.2</v>
      </c>
      <c r="F188" s="15">
        <v>48.87</v>
      </c>
      <c r="G188" s="13">
        <f t="shared" ref="G188:G191" si="21">E188*F188</f>
        <v>4359.2039999999997</v>
      </c>
    </row>
    <row r="189" spans="1:7" ht="22.5" x14ac:dyDescent="0.2">
      <c r="A189" s="8" t="s">
        <v>309</v>
      </c>
      <c r="B189" s="97" t="s">
        <v>809</v>
      </c>
      <c r="C189" s="18" t="s">
        <v>310</v>
      </c>
      <c r="D189" s="10" t="s">
        <v>32</v>
      </c>
      <c r="E189" s="15">
        <v>134</v>
      </c>
      <c r="F189" s="15">
        <v>85.95</v>
      </c>
      <c r="G189" s="13">
        <f t="shared" si="21"/>
        <v>11517.300000000001</v>
      </c>
    </row>
    <row r="190" spans="1:7" ht="22.5" x14ac:dyDescent="0.2">
      <c r="A190" s="8" t="s">
        <v>311</v>
      </c>
      <c r="B190" s="97" t="s">
        <v>809</v>
      </c>
      <c r="C190" s="18" t="s">
        <v>312</v>
      </c>
      <c r="D190" s="10" t="s">
        <v>32</v>
      </c>
      <c r="E190" s="15">
        <v>46</v>
      </c>
      <c r="F190" s="15">
        <v>132.18</v>
      </c>
      <c r="G190" s="13">
        <f t="shared" si="21"/>
        <v>6080.2800000000007</v>
      </c>
    </row>
    <row r="191" spans="1:7" ht="22.5" x14ac:dyDescent="0.2">
      <c r="A191" s="8" t="s">
        <v>313</v>
      </c>
      <c r="B191" s="97" t="s">
        <v>809</v>
      </c>
      <c r="C191" s="18" t="s">
        <v>314</v>
      </c>
      <c r="D191" s="10" t="s">
        <v>42</v>
      </c>
      <c r="E191" s="15">
        <v>8</v>
      </c>
      <c r="F191" s="15">
        <v>24.32</v>
      </c>
      <c r="G191" s="13">
        <f t="shared" si="21"/>
        <v>194.56</v>
      </c>
    </row>
    <row r="192" spans="1:7" x14ac:dyDescent="0.2">
      <c r="A192" s="3" t="s">
        <v>315</v>
      </c>
      <c r="B192" s="3"/>
      <c r="C192" s="20" t="s">
        <v>316</v>
      </c>
      <c r="D192" s="5"/>
      <c r="E192" s="5"/>
      <c r="F192" s="5"/>
      <c r="G192" s="7">
        <f>SUM(G193:G198)</f>
        <v>22801.760000000002</v>
      </c>
    </row>
    <row r="193" spans="1:7" ht="22.5" x14ac:dyDescent="0.2">
      <c r="A193" s="8" t="s">
        <v>317</v>
      </c>
      <c r="B193" s="97" t="s">
        <v>809</v>
      </c>
      <c r="C193" s="18" t="s">
        <v>819</v>
      </c>
      <c r="D193" s="10" t="s">
        <v>32</v>
      </c>
      <c r="E193" s="15">
        <v>9</v>
      </c>
      <c r="F193" s="15">
        <v>147.77000000000001</v>
      </c>
      <c r="G193" s="13">
        <f t="shared" ref="G193:G198" si="22">E193*F193</f>
        <v>1329.93</v>
      </c>
    </row>
    <row r="194" spans="1:7" ht="22.5" x14ac:dyDescent="0.2">
      <c r="A194" s="8" t="s">
        <v>318</v>
      </c>
      <c r="B194" s="97" t="s">
        <v>809</v>
      </c>
      <c r="C194" s="18" t="s">
        <v>820</v>
      </c>
      <c r="D194" s="10" t="s">
        <v>32</v>
      </c>
      <c r="E194" s="15">
        <v>15</v>
      </c>
      <c r="F194" s="15">
        <v>180.9</v>
      </c>
      <c r="G194" s="13">
        <f t="shared" si="22"/>
        <v>2713.5</v>
      </c>
    </row>
    <row r="195" spans="1:7" ht="22.5" x14ac:dyDescent="0.2">
      <c r="A195" s="8" t="s">
        <v>319</v>
      </c>
      <c r="B195" s="97" t="s">
        <v>809</v>
      </c>
      <c r="C195" s="18" t="s">
        <v>821</v>
      </c>
      <c r="D195" s="10" t="s">
        <v>32</v>
      </c>
      <c r="E195" s="15">
        <v>19</v>
      </c>
      <c r="F195" s="15">
        <v>183.55</v>
      </c>
      <c r="G195" s="13">
        <f t="shared" si="22"/>
        <v>3487.4500000000003</v>
      </c>
    </row>
    <row r="196" spans="1:7" ht="22.5" x14ac:dyDescent="0.2">
      <c r="A196" s="8" t="s">
        <v>320</v>
      </c>
      <c r="B196" s="97" t="s">
        <v>809</v>
      </c>
      <c r="C196" s="18" t="s">
        <v>822</v>
      </c>
      <c r="D196" s="10" t="s">
        <v>32</v>
      </c>
      <c r="E196" s="15">
        <v>16</v>
      </c>
      <c r="F196" s="15">
        <v>260.20999999999998</v>
      </c>
      <c r="G196" s="13">
        <f t="shared" si="22"/>
        <v>4163.3599999999997</v>
      </c>
    </row>
    <row r="197" spans="1:7" ht="22.5" x14ac:dyDescent="0.2">
      <c r="A197" s="8" t="s">
        <v>321</v>
      </c>
      <c r="B197" s="97" t="s">
        <v>809</v>
      </c>
      <c r="C197" s="18" t="s">
        <v>823</v>
      </c>
      <c r="D197" s="10" t="s">
        <v>32</v>
      </c>
      <c r="E197" s="15">
        <v>16</v>
      </c>
      <c r="F197" s="15">
        <v>325.94</v>
      </c>
      <c r="G197" s="13">
        <f t="shared" si="22"/>
        <v>5215.04</v>
      </c>
    </row>
    <row r="198" spans="1:7" ht="22.5" x14ac:dyDescent="0.2">
      <c r="A198" s="8" t="s">
        <v>322</v>
      </c>
      <c r="B198" s="97" t="s">
        <v>809</v>
      </c>
      <c r="C198" s="18" t="s">
        <v>824</v>
      </c>
      <c r="D198" s="10" t="s">
        <v>32</v>
      </c>
      <c r="E198" s="15">
        <v>16</v>
      </c>
      <c r="F198" s="15">
        <v>368.28</v>
      </c>
      <c r="G198" s="13">
        <f t="shared" si="22"/>
        <v>5892.48</v>
      </c>
    </row>
    <row r="199" spans="1:7" ht="21" x14ac:dyDescent="0.2">
      <c r="A199" s="3" t="s">
        <v>323</v>
      </c>
      <c r="B199" s="3"/>
      <c r="C199" s="20" t="s">
        <v>324</v>
      </c>
      <c r="D199" s="5"/>
      <c r="E199" s="5"/>
      <c r="F199" s="5"/>
      <c r="G199" s="7">
        <f>SUM(G200:G212)</f>
        <v>189051.13</v>
      </c>
    </row>
    <row r="200" spans="1:7" x14ac:dyDescent="0.2">
      <c r="A200" s="8" t="s">
        <v>325</v>
      </c>
      <c r="B200" s="97" t="s">
        <v>809</v>
      </c>
      <c r="C200" s="18" t="s">
        <v>326</v>
      </c>
      <c r="D200" s="10" t="s">
        <v>42</v>
      </c>
      <c r="E200" s="15">
        <v>1</v>
      </c>
      <c r="F200" s="15">
        <v>94.04</v>
      </c>
      <c r="G200" s="13">
        <f t="shared" ref="G200:G212" si="23">E200*F200</f>
        <v>94.04</v>
      </c>
    </row>
    <row r="201" spans="1:7" x14ac:dyDescent="0.2">
      <c r="A201" s="8" t="s">
        <v>327</v>
      </c>
      <c r="B201" s="97" t="s">
        <v>809</v>
      </c>
      <c r="C201" s="18" t="s">
        <v>328</v>
      </c>
      <c r="D201" s="10" t="s">
        <v>42</v>
      </c>
      <c r="E201" s="15">
        <v>2</v>
      </c>
      <c r="F201" s="15">
        <v>135.54</v>
      </c>
      <c r="G201" s="13">
        <f t="shared" si="23"/>
        <v>271.08</v>
      </c>
    </row>
    <row r="202" spans="1:7" x14ac:dyDescent="0.2">
      <c r="A202" s="8" t="s">
        <v>329</v>
      </c>
      <c r="B202" s="97" t="s">
        <v>809</v>
      </c>
      <c r="C202" s="18" t="s">
        <v>330</v>
      </c>
      <c r="D202" s="10" t="s">
        <v>42</v>
      </c>
      <c r="E202" s="15">
        <v>4</v>
      </c>
      <c r="F202" s="15">
        <v>154.16</v>
      </c>
      <c r="G202" s="13">
        <f t="shared" si="23"/>
        <v>616.64</v>
      </c>
    </row>
    <row r="203" spans="1:7" x14ac:dyDescent="0.2">
      <c r="A203" s="8" t="s">
        <v>331</v>
      </c>
      <c r="B203" s="97" t="s">
        <v>809</v>
      </c>
      <c r="C203" s="18" t="s">
        <v>255</v>
      </c>
      <c r="D203" s="10" t="s">
        <v>42</v>
      </c>
      <c r="E203" s="15">
        <v>1</v>
      </c>
      <c r="F203" s="15">
        <v>209.61</v>
      </c>
      <c r="G203" s="13">
        <f t="shared" si="23"/>
        <v>209.61</v>
      </c>
    </row>
    <row r="204" spans="1:7" x14ac:dyDescent="0.2">
      <c r="A204" s="8" t="s">
        <v>332</v>
      </c>
      <c r="B204" s="97" t="s">
        <v>809</v>
      </c>
      <c r="C204" s="18" t="s">
        <v>333</v>
      </c>
      <c r="D204" s="10" t="s">
        <v>42</v>
      </c>
      <c r="E204" s="15">
        <v>1</v>
      </c>
      <c r="F204" s="15">
        <v>451.3</v>
      </c>
      <c r="G204" s="13">
        <f t="shared" si="23"/>
        <v>451.3</v>
      </c>
    </row>
    <row r="205" spans="1:7" x14ac:dyDescent="0.2">
      <c r="A205" s="8" t="s">
        <v>334</v>
      </c>
      <c r="B205" s="97" t="s">
        <v>809</v>
      </c>
      <c r="C205" s="18" t="s">
        <v>257</v>
      </c>
      <c r="D205" s="10" t="s">
        <v>42</v>
      </c>
      <c r="E205" s="15">
        <v>1</v>
      </c>
      <c r="F205" s="15">
        <v>664.03</v>
      </c>
      <c r="G205" s="13">
        <f t="shared" si="23"/>
        <v>664.03</v>
      </c>
    </row>
    <row r="206" spans="1:7" ht="22.5" x14ac:dyDescent="0.2">
      <c r="A206" s="8" t="s">
        <v>335</v>
      </c>
      <c r="B206" s="97" t="s">
        <v>809</v>
      </c>
      <c r="C206" s="18" t="s">
        <v>336</v>
      </c>
      <c r="D206" s="10" t="s">
        <v>42</v>
      </c>
      <c r="E206" s="15">
        <v>2</v>
      </c>
      <c r="F206" s="15">
        <v>173.5</v>
      </c>
      <c r="G206" s="13">
        <f t="shared" si="23"/>
        <v>347</v>
      </c>
    </row>
    <row r="207" spans="1:7" ht="22.5" x14ac:dyDescent="0.2">
      <c r="A207" s="8" t="s">
        <v>337</v>
      </c>
      <c r="B207" s="97" t="s">
        <v>809</v>
      </c>
      <c r="C207" s="18" t="s">
        <v>338</v>
      </c>
      <c r="D207" s="10" t="s">
        <v>42</v>
      </c>
      <c r="E207" s="15">
        <v>2</v>
      </c>
      <c r="F207" s="15">
        <v>193.16</v>
      </c>
      <c r="G207" s="13">
        <f t="shared" si="23"/>
        <v>386.32</v>
      </c>
    </row>
    <row r="208" spans="1:7" ht="22.5" x14ac:dyDescent="0.2">
      <c r="A208" s="8" t="s">
        <v>339</v>
      </c>
      <c r="B208" s="97" t="s">
        <v>809</v>
      </c>
      <c r="C208" s="18" t="s">
        <v>340</v>
      </c>
      <c r="D208" s="10" t="s">
        <v>42</v>
      </c>
      <c r="E208" s="15">
        <v>1</v>
      </c>
      <c r="F208" s="15">
        <v>145.11000000000001</v>
      </c>
      <c r="G208" s="13">
        <f t="shared" si="23"/>
        <v>145.11000000000001</v>
      </c>
    </row>
    <row r="209" spans="1:7" ht="22.5" x14ac:dyDescent="0.2">
      <c r="A209" s="8" t="s">
        <v>341</v>
      </c>
      <c r="B209" s="97" t="s">
        <v>809</v>
      </c>
      <c r="C209" s="18" t="s">
        <v>342</v>
      </c>
      <c r="D209" s="10" t="s">
        <v>42</v>
      </c>
      <c r="E209" s="15">
        <v>2</v>
      </c>
      <c r="F209" s="13">
        <v>1937.66</v>
      </c>
      <c r="G209" s="13">
        <f t="shared" si="23"/>
        <v>3875.32</v>
      </c>
    </row>
    <row r="210" spans="1:7" ht="22.5" x14ac:dyDescent="0.2">
      <c r="A210" s="8" t="s">
        <v>343</v>
      </c>
      <c r="B210" s="97" t="s">
        <v>809</v>
      </c>
      <c r="C210" s="18" t="s">
        <v>825</v>
      </c>
      <c r="D210" s="10" t="s">
        <v>32</v>
      </c>
      <c r="E210" s="15">
        <v>12</v>
      </c>
      <c r="F210" s="13">
        <v>13772.55</v>
      </c>
      <c r="G210" s="13">
        <f t="shared" si="23"/>
        <v>165270.59999999998</v>
      </c>
    </row>
    <row r="211" spans="1:7" ht="22.5" x14ac:dyDescent="0.2">
      <c r="A211" s="8" t="s">
        <v>344</v>
      </c>
      <c r="B211" s="97" t="s">
        <v>809</v>
      </c>
      <c r="C211" s="18" t="s">
        <v>345</v>
      </c>
      <c r="D211" s="10" t="s">
        <v>42</v>
      </c>
      <c r="E211" s="15">
        <v>2</v>
      </c>
      <c r="F211" s="13">
        <v>3394.19</v>
      </c>
      <c r="G211" s="13">
        <f t="shared" si="23"/>
        <v>6788.38</v>
      </c>
    </row>
    <row r="212" spans="1:7" ht="22.5" x14ac:dyDescent="0.2">
      <c r="A212" s="8" t="s">
        <v>346</v>
      </c>
      <c r="B212" s="97" t="s">
        <v>809</v>
      </c>
      <c r="C212" s="18" t="s">
        <v>347</v>
      </c>
      <c r="D212" s="10" t="s">
        <v>42</v>
      </c>
      <c r="E212" s="15">
        <v>2</v>
      </c>
      <c r="F212" s="13">
        <v>4965.8500000000004</v>
      </c>
      <c r="G212" s="13">
        <f t="shared" si="23"/>
        <v>9931.7000000000007</v>
      </c>
    </row>
    <row r="213" spans="1:7" ht="21" x14ac:dyDescent="0.2">
      <c r="A213" s="3" t="s">
        <v>348</v>
      </c>
      <c r="B213" s="3"/>
      <c r="C213" s="20" t="s">
        <v>349</v>
      </c>
      <c r="D213" s="5"/>
      <c r="E213" s="5"/>
      <c r="F213" s="5"/>
      <c r="G213" s="7">
        <f>SUM(G214:G215)</f>
        <v>18121.7</v>
      </c>
    </row>
    <row r="214" spans="1:7" x14ac:dyDescent="0.2">
      <c r="A214" s="8" t="s">
        <v>350</v>
      </c>
      <c r="B214" s="97" t="s">
        <v>809</v>
      </c>
      <c r="C214" s="18" t="s">
        <v>351</v>
      </c>
      <c r="D214" s="10" t="s">
        <v>42</v>
      </c>
      <c r="E214" s="15">
        <v>2</v>
      </c>
      <c r="F214" s="13">
        <v>4499.5</v>
      </c>
      <c r="G214" s="13">
        <f t="shared" ref="G214:G215" si="24">E214*F214</f>
        <v>8999</v>
      </c>
    </row>
    <row r="215" spans="1:7" x14ac:dyDescent="0.2">
      <c r="A215" s="8" t="s">
        <v>352</v>
      </c>
      <c r="B215" s="97" t="s">
        <v>809</v>
      </c>
      <c r="C215" s="18" t="s">
        <v>353</v>
      </c>
      <c r="D215" s="10" t="s">
        <v>354</v>
      </c>
      <c r="E215" s="15">
        <v>6</v>
      </c>
      <c r="F215" s="13">
        <v>1520.45</v>
      </c>
      <c r="G215" s="13">
        <f t="shared" si="24"/>
        <v>9122.7000000000007</v>
      </c>
    </row>
    <row r="216" spans="1:7" x14ac:dyDescent="0.2">
      <c r="A216" s="3" t="s">
        <v>355</v>
      </c>
      <c r="B216" s="3"/>
      <c r="C216" s="20" t="s">
        <v>356</v>
      </c>
      <c r="D216" s="5"/>
      <c r="E216" s="5"/>
      <c r="F216" s="5"/>
      <c r="G216" s="7">
        <f>SUM(G217:G229)</f>
        <v>57039.315000000002</v>
      </c>
    </row>
    <row r="217" spans="1:7" ht="22.5" x14ac:dyDescent="0.2">
      <c r="A217" s="8" t="s">
        <v>357</v>
      </c>
      <c r="B217" s="97" t="s">
        <v>809</v>
      </c>
      <c r="C217" s="18" t="s">
        <v>358</v>
      </c>
      <c r="D217" s="10" t="s">
        <v>42</v>
      </c>
      <c r="E217" s="15">
        <v>2</v>
      </c>
      <c r="F217" s="15">
        <v>363.06</v>
      </c>
      <c r="G217" s="13">
        <f t="shared" ref="G217:G229" si="25">E217*F217</f>
        <v>726.12</v>
      </c>
    </row>
    <row r="218" spans="1:7" x14ac:dyDescent="0.2">
      <c r="A218" s="8" t="s">
        <v>359</v>
      </c>
      <c r="B218" s="97" t="s">
        <v>809</v>
      </c>
      <c r="C218" s="18" t="s">
        <v>360</v>
      </c>
      <c r="D218" s="10" t="s">
        <v>42</v>
      </c>
      <c r="E218" s="15">
        <v>9</v>
      </c>
      <c r="F218" s="15">
        <v>656.42</v>
      </c>
      <c r="G218" s="13">
        <f t="shared" si="25"/>
        <v>5907.78</v>
      </c>
    </row>
    <row r="219" spans="1:7" ht="22.5" x14ac:dyDescent="0.2">
      <c r="A219" s="8" t="s">
        <v>361</v>
      </c>
      <c r="B219" s="97" t="s">
        <v>809</v>
      </c>
      <c r="C219" s="18" t="s">
        <v>826</v>
      </c>
      <c r="D219" s="10" t="s">
        <v>42</v>
      </c>
      <c r="E219" s="15">
        <v>15</v>
      </c>
      <c r="F219" s="13">
        <v>1063.18</v>
      </c>
      <c r="G219" s="13">
        <f t="shared" si="25"/>
        <v>15947.7</v>
      </c>
    </row>
    <row r="220" spans="1:7" x14ac:dyDescent="0.2">
      <c r="A220" s="8" t="s">
        <v>362</v>
      </c>
      <c r="B220" s="97" t="s">
        <v>809</v>
      </c>
      <c r="C220" s="18" t="s">
        <v>363</v>
      </c>
      <c r="D220" s="10" t="s">
        <v>42</v>
      </c>
      <c r="E220" s="15">
        <v>4</v>
      </c>
      <c r="F220" s="13">
        <v>1148.0899999999999</v>
      </c>
      <c r="G220" s="13">
        <f t="shared" si="25"/>
        <v>4592.3599999999997</v>
      </c>
    </row>
    <row r="221" spans="1:7" x14ac:dyDescent="0.2">
      <c r="A221" s="8" t="s">
        <v>364</v>
      </c>
      <c r="B221" s="97" t="s">
        <v>809</v>
      </c>
      <c r="C221" s="18" t="s">
        <v>365</v>
      </c>
      <c r="D221" s="10" t="s">
        <v>42</v>
      </c>
      <c r="E221" s="15">
        <v>8</v>
      </c>
      <c r="F221" s="15">
        <v>111.59</v>
      </c>
      <c r="G221" s="13">
        <f t="shared" si="25"/>
        <v>892.72</v>
      </c>
    </row>
    <row r="222" spans="1:7" x14ac:dyDescent="0.2">
      <c r="A222" s="8" t="s">
        <v>366</v>
      </c>
      <c r="B222" s="97" t="s">
        <v>809</v>
      </c>
      <c r="C222" s="18" t="s">
        <v>367</v>
      </c>
      <c r="D222" s="10" t="s">
        <v>42</v>
      </c>
      <c r="E222" s="15">
        <v>11</v>
      </c>
      <c r="F222" s="15">
        <v>112.2</v>
      </c>
      <c r="G222" s="13">
        <f t="shared" si="25"/>
        <v>1234.2</v>
      </c>
    </row>
    <row r="223" spans="1:7" x14ac:dyDescent="0.2">
      <c r="A223" s="8" t="s">
        <v>368</v>
      </c>
      <c r="B223" s="97" t="s">
        <v>809</v>
      </c>
      <c r="C223" s="18" t="s">
        <v>369</v>
      </c>
      <c r="D223" s="10" t="s">
        <v>42</v>
      </c>
      <c r="E223" s="15">
        <v>10</v>
      </c>
      <c r="F223" s="15">
        <v>62.61</v>
      </c>
      <c r="G223" s="13">
        <f t="shared" si="25"/>
        <v>626.1</v>
      </c>
    </row>
    <row r="224" spans="1:7" ht="22.5" x14ac:dyDescent="0.2">
      <c r="A224" s="8" t="s">
        <v>370</v>
      </c>
      <c r="B224" s="97" t="s">
        <v>809</v>
      </c>
      <c r="C224" s="18" t="s">
        <v>827</v>
      </c>
      <c r="D224" s="10" t="s">
        <v>32</v>
      </c>
      <c r="E224" s="15">
        <v>6.5</v>
      </c>
      <c r="F224" s="15">
        <v>385.79</v>
      </c>
      <c r="G224" s="13">
        <f t="shared" si="25"/>
        <v>2507.6350000000002</v>
      </c>
    </row>
    <row r="225" spans="1:7" x14ac:dyDescent="0.2">
      <c r="A225" s="8" t="s">
        <v>371</v>
      </c>
      <c r="B225" s="97" t="s">
        <v>809</v>
      </c>
      <c r="C225" s="18" t="s">
        <v>372</v>
      </c>
      <c r="D225" s="10" t="s">
        <v>42</v>
      </c>
      <c r="E225" s="15">
        <v>2</v>
      </c>
      <c r="F225" s="15">
        <v>576.75</v>
      </c>
      <c r="G225" s="13">
        <f t="shared" si="25"/>
        <v>1153.5</v>
      </c>
    </row>
    <row r="226" spans="1:7" x14ac:dyDescent="0.2">
      <c r="A226" s="8" t="s">
        <v>373</v>
      </c>
      <c r="B226" s="97" t="s">
        <v>809</v>
      </c>
      <c r="C226" s="18" t="s">
        <v>374</v>
      </c>
      <c r="D226" s="10" t="s">
        <v>354</v>
      </c>
      <c r="E226" s="15">
        <v>3</v>
      </c>
      <c r="F226" s="13">
        <v>3524.4</v>
      </c>
      <c r="G226" s="13">
        <f t="shared" si="25"/>
        <v>10573.2</v>
      </c>
    </row>
    <row r="227" spans="1:7" x14ac:dyDescent="0.2">
      <c r="A227" s="8" t="s">
        <v>375</v>
      </c>
      <c r="B227" s="97" t="s">
        <v>809</v>
      </c>
      <c r="C227" s="18" t="s">
        <v>376</v>
      </c>
      <c r="D227" s="10" t="s">
        <v>354</v>
      </c>
      <c r="E227" s="15">
        <v>3</v>
      </c>
      <c r="F227" s="13">
        <v>1801.51</v>
      </c>
      <c r="G227" s="13">
        <f t="shared" si="25"/>
        <v>5404.53</v>
      </c>
    </row>
    <row r="228" spans="1:7" x14ac:dyDescent="0.2">
      <c r="A228" s="8" t="s">
        <v>377</v>
      </c>
      <c r="B228" s="97" t="s">
        <v>809</v>
      </c>
      <c r="C228" s="18" t="s">
        <v>378</v>
      </c>
      <c r="D228" s="10" t="s">
        <v>42</v>
      </c>
      <c r="E228" s="15">
        <v>1</v>
      </c>
      <c r="F228" s="13">
        <v>4367.62</v>
      </c>
      <c r="G228" s="13">
        <f t="shared" si="25"/>
        <v>4367.62</v>
      </c>
    </row>
    <row r="229" spans="1:7" x14ac:dyDescent="0.2">
      <c r="A229" s="8" t="s">
        <v>379</v>
      </c>
      <c r="B229" s="97" t="s">
        <v>809</v>
      </c>
      <c r="C229" s="18" t="s">
        <v>380</v>
      </c>
      <c r="D229" s="10" t="s">
        <v>354</v>
      </c>
      <c r="E229" s="15">
        <v>1</v>
      </c>
      <c r="F229" s="13">
        <v>3105.85</v>
      </c>
      <c r="G229" s="13">
        <f t="shared" si="25"/>
        <v>3105.85</v>
      </c>
    </row>
    <row r="230" spans="1:7" x14ac:dyDescent="0.2">
      <c r="A230" s="3" t="s">
        <v>381</v>
      </c>
      <c r="B230" s="3"/>
      <c r="C230" s="20" t="s">
        <v>382</v>
      </c>
      <c r="D230" s="5"/>
      <c r="E230" s="5"/>
      <c r="F230" s="5"/>
      <c r="G230" s="7">
        <f>SUM(G231:G235)</f>
        <v>6855.01</v>
      </c>
    </row>
    <row r="231" spans="1:7" x14ac:dyDescent="0.2">
      <c r="A231" s="8" t="s">
        <v>383</v>
      </c>
      <c r="B231" s="97" t="s">
        <v>809</v>
      </c>
      <c r="C231" s="18" t="s">
        <v>384</v>
      </c>
      <c r="D231" s="10" t="s">
        <v>42</v>
      </c>
      <c r="E231" s="15">
        <v>2</v>
      </c>
      <c r="F231" s="15">
        <v>927.58</v>
      </c>
      <c r="G231" s="13">
        <f t="shared" ref="G231:G235" si="26">E231*F231</f>
        <v>1855.16</v>
      </c>
    </row>
    <row r="232" spans="1:7" x14ac:dyDescent="0.2">
      <c r="A232" s="8" t="s">
        <v>385</v>
      </c>
      <c r="B232" s="97" t="s">
        <v>809</v>
      </c>
      <c r="C232" s="18" t="s">
        <v>386</v>
      </c>
      <c r="D232" s="10" t="s">
        <v>42</v>
      </c>
      <c r="E232" s="15">
        <v>1</v>
      </c>
      <c r="F232" s="13">
        <v>3068.39</v>
      </c>
      <c r="G232" s="13">
        <f t="shared" si="26"/>
        <v>3068.39</v>
      </c>
    </row>
    <row r="233" spans="1:7" x14ac:dyDescent="0.2">
      <c r="A233" s="8" t="s">
        <v>387</v>
      </c>
      <c r="B233" s="97" t="s">
        <v>809</v>
      </c>
      <c r="C233" s="18" t="s">
        <v>388</v>
      </c>
      <c r="D233" s="10" t="s">
        <v>42</v>
      </c>
      <c r="E233" s="15">
        <v>2</v>
      </c>
      <c r="F233" s="15">
        <v>618.32000000000005</v>
      </c>
      <c r="G233" s="13">
        <f t="shared" si="26"/>
        <v>1236.6400000000001</v>
      </c>
    </row>
    <row r="234" spans="1:7" x14ac:dyDescent="0.2">
      <c r="A234" s="8" t="s">
        <v>389</v>
      </c>
      <c r="B234" s="97" t="s">
        <v>809</v>
      </c>
      <c r="C234" s="18" t="s">
        <v>390</v>
      </c>
      <c r="D234" s="10" t="s">
        <v>42</v>
      </c>
      <c r="E234" s="15">
        <v>2</v>
      </c>
      <c r="F234" s="15">
        <v>78.33</v>
      </c>
      <c r="G234" s="13">
        <f t="shared" si="26"/>
        <v>156.66</v>
      </c>
    </row>
    <row r="235" spans="1:7" x14ac:dyDescent="0.2">
      <c r="A235" s="8" t="s">
        <v>391</v>
      </c>
      <c r="B235" s="97" t="s">
        <v>809</v>
      </c>
      <c r="C235" s="18" t="s">
        <v>392</v>
      </c>
      <c r="D235" s="10" t="s">
        <v>42</v>
      </c>
      <c r="E235" s="15">
        <v>1</v>
      </c>
      <c r="F235" s="15">
        <v>538.16</v>
      </c>
      <c r="G235" s="13">
        <f t="shared" si="26"/>
        <v>538.16</v>
      </c>
    </row>
    <row r="236" spans="1:7" x14ac:dyDescent="0.2">
      <c r="A236" s="8"/>
      <c r="B236" s="8"/>
      <c r="C236" s="18"/>
      <c r="D236" s="10"/>
      <c r="E236" s="15"/>
      <c r="F236" s="15"/>
      <c r="G236" s="15"/>
    </row>
    <row r="237" spans="1:7" x14ac:dyDescent="0.2">
      <c r="A237" s="75" t="s">
        <v>393</v>
      </c>
      <c r="B237" s="75"/>
      <c r="C237" s="82" t="s">
        <v>394</v>
      </c>
      <c r="D237" s="80"/>
      <c r="E237" s="80"/>
      <c r="F237" s="80"/>
      <c r="G237" s="79">
        <f>G238+G246+G253+G268+G272+G277+G293+G303+G305+G309+G312</f>
        <v>214327.50749999998</v>
      </c>
    </row>
    <row r="238" spans="1:7" x14ac:dyDescent="0.2">
      <c r="A238" s="3" t="s">
        <v>395</v>
      </c>
      <c r="B238" s="3"/>
      <c r="C238" s="20" t="s">
        <v>396</v>
      </c>
      <c r="D238" s="5"/>
      <c r="E238" s="5"/>
      <c r="F238" s="5"/>
      <c r="G238" s="7">
        <f>SUM(G239:G245)</f>
        <v>13163.369999999999</v>
      </c>
    </row>
    <row r="239" spans="1:7" ht="22.5" x14ac:dyDescent="0.2">
      <c r="A239" s="8" t="s">
        <v>397</v>
      </c>
      <c r="B239" s="97" t="s">
        <v>809</v>
      </c>
      <c r="C239" s="18" t="s">
        <v>398</v>
      </c>
      <c r="D239" s="10" t="s">
        <v>42</v>
      </c>
      <c r="E239" s="15">
        <v>1</v>
      </c>
      <c r="F239" s="15">
        <v>169.48</v>
      </c>
      <c r="G239" s="13">
        <f t="shared" ref="G239:G245" si="27">E239*F239</f>
        <v>169.48</v>
      </c>
    </row>
    <row r="240" spans="1:7" ht="22.5" x14ac:dyDescent="0.2">
      <c r="A240" s="8" t="s">
        <v>399</v>
      </c>
      <c r="B240" s="97" t="s">
        <v>809</v>
      </c>
      <c r="C240" s="18" t="s">
        <v>400</v>
      </c>
      <c r="D240" s="10" t="s">
        <v>42</v>
      </c>
      <c r="E240" s="15">
        <v>1</v>
      </c>
      <c r="F240" s="15">
        <v>249.27</v>
      </c>
      <c r="G240" s="13">
        <f t="shared" si="27"/>
        <v>249.27</v>
      </c>
    </row>
    <row r="241" spans="1:7" ht="22.5" x14ac:dyDescent="0.2">
      <c r="A241" s="8" t="s">
        <v>401</v>
      </c>
      <c r="B241" s="97" t="s">
        <v>809</v>
      </c>
      <c r="C241" s="18" t="s">
        <v>828</v>
      </c>
      <c r="D241" s="10" t="s">
        <v>42</v>
      </c>
      <c r="E241" s="15">
        <v>1</v>
      </c>
      <c r="F241" s="13">
        <v>7198.61</v>
      </c>
      <c r="G241" s="13">
        <f t="shared" si="27"/>
        <v>7198.61</v>
      </c>
    </row>
    <row r="242" spans="1:7" ht="22.5" x14ac:dyDescent="0.2">
      <c r="A242" s="8" t="s">
        <v>402</v>
      </c>
      <c r="B242" s="97" t="s">
        <v>809</v>
      </c>
      <c r="C242" s="18" t="s">
        <v>829</v>
      </c>
      <c r="D242" s="10" t="s">
        <v>42</v>
      </c>
      <c r="E242" s="15">
        <v>1</v>
      </c>
      <c r="F242" s="13">
        <v>3270.09</v>
      </c>
      <c r="G242" s="13">
        <f t="shared" si="27"/>
        <v>3270.09</v>
      </c>
    </row>
    <row r="243" spans="1:7" ht="22.5" x14ac:dyDescent="0.2">
      <c r="A243" s="8" t="s">
        <v>403</v>
      </c>
      <c r="B243" s="97" t="s">
        <v>809</v>
      </c>
      <c r="C243" s="18" t="s">
        <v>404</v>
      </c>
      <c r="D243" s="10" t="s">
        <v>42</v>
      </c>
      <c r="E243" s="15">
        <v>1</v>
      </c>
      <c r="F243" s="15">
        <v>595.72</v>
      </c>
      <c r="G243" s="13">
        <f t="shared" si="27"/>
        <v>595.72</v>
      </c>
    </row>
    <row r="244" spans="1:7" ht="22.5" x14ac:dyDescent="0.2">
      <c r="A244" s="8" t="s">
        <v>405</v>
      </c>
      <c r="B244" s="97" t="s">
        <v>809</v>
      </c>
      <c r="C244" s="18" t="s">
        <v>830</v>
      </c>
      <c r="D244" s="10" t="s">
        <v>42</v>
      </c>
      <c r="E244" s="15">
        <v>1</v>
      </c>
      <c r="F244" s="15">
        <v>948.22</v>
      </c>
      <c r="G244" s="13">
        <f t="shared" si="27"/>
        <v>948.22</v>
      </c>
    </row>
    <row r="245" spans="1:7" ht="22.5" x14ac:dyDescent="0.2">
      <c r="A245" s="8" t="s">
        <v>406</v>
      </c>
      <c r="B245" s="97" t="s">
        <v>809</v>
      </c>
      <c r="C245" s="18" t="s">
        <v>831</v>
      </c>
      <c r="D245" s="10" t="s">
        <v>42</v>
      </c>
      <c r="E245" s="15">
        <v>1</v>
      </c>
      <c r="F245" s="15">
        <v>731.98</v>
      </c>
      <c r="G245" s="13">
        <f t="shared" si="27"/>
        <v>731.98</v>
      </c>
    </row>
    <row r="246" spans="1:7" x14ac:dyDescent="0.2">
      <c r="A246" s="3" t="s">
        <v>407</v>
      </c>
      <c r="B246" s="3"/>
      <c r="C246" s="20" t="s">
        <v>408</v>
      </c>
      <c r="D246" s="5"/>
      <c r="E246" s="5"/>
      <c r="F246" s="5"/>
      <c r="G246" s="7">
        <f>SUM(G247:G252)</f>
        <v>25827.637500000001</v>
      </c>
    </row>
    <row r="247" spans="1:7" x14ac:dyDescent="0.2">
      <c r="A247" s="8" t="s">
        <v>409</v>
      </c>
      <c r="B247" s="97" t="s">
        <v>809</v>
      </c>
      <c r="C247" s="18" t="s">
        <v>410</v>
      </c>
      <c r="D247" s="10" t="s">
        <v>32</v>
      </c>
      <c r="E247" s="15">
        <v>60</v>
      </c>
      <c r="F247" s="15">
        <v>8.2899999999999991</v>
      </c>
      <c r="G247" s="13">
        <f t="shared" ref="G247:G252" si="28">E247*F247</f>
        <v>497.4</v>
      </c>
    </row>
    <row r="248" spans="1:7" x14ac:dyDescent="0.2">
      <c r="A248" s="8" t="s">
        <v>411</v>
      </c>
      <c r="B248" s="97" t="s">
        <v>809</v>
      </c>
      <c r="C248" s="18" t="s">
        <v>412</v>
      </c>
      <c r="D248" s="10" t="s">
        <v>32</v>
      </c>
      <c r="E248" s="15">
        <v>82.6</v>
      </c>
      <c r="F248" s="15">
        <v>10.45</v>
      </c>
      <c r="G248" s="13">
        <f t="shared" si="28"/>
        <v>863.16999999999985</v>
      </c>
    </row>
    <row r="249" spans="1:7" x14ac:dyDescent="0.2">
      <c r="A249" s="8" t="s">
        <v>413</v>
      </c>
      <c r="B249" s="97" t="s">
        <v>809</v>
      </c>
      <c r="C249" s="18" t="s">
        <v>414</v>
      </c>
      <c r="D249" s="10" t="s">
        <v>32</v>
      </c>
      <c r="E249" s="15">
        <v>52.75</v>
      </c>
      <c r="F249" s="15">
        <v>48.97</v>
      </c>
      <c r="G249" s="13">
        <f t="shared" si="28"/>
        <v>2583.1675</v>
      </c>
    </row>
    <row r="250" spans="1:7" x14ac:dyDescent="0.2">
      <c r="A250" s="8" t="s">
        <v>415</v>
      </c>
      <c r="B250" s="97" t="s">
        <v>809</v>
      </c>
      <c r="C250" s="18" t="s">
        <v>416</v>
      </c>
      <c r="D250" s="10" t="s">
        <v>32</v>
      </c>
      <c r="E250" s="15">
        <v>215</v>
      </c>
      <c r="F250" s="15">
        <v>84.74</v>
      </c>
      <c r="G250" s="13">
        <f t="shared" si="28"/>
        <v>18219.099999999999</v>
      </c>
    </row>
    <row r="251" spans="1:7" ht="22.5" x14ac:dyDescent="0.2">
      <c r="A251" s="8" t="s">
        <v>417</v>
      </c>
      <c r="B251" s="97" t="s">
        <v>809</v>
      </c>
      <c r="C251" s="18" t="s">
        <v>832</v>
      </c>
      <c r="D251" s="10" t="s">
        <v>32</v>
      </c>
      <c r="E251" s="15">
        <v>40</v>
      </c>
      <c r="F251" s="15">
        <v>71.010000000000005</v>
      </c>
      <c r="G251" s="13">
        <f t="shared" si="28"/>
        <v>2840.4</v>
      </c>
    </row>
    <row r="252" spans="1:7" x14ac:dyDescent="0.2">
      <c r="A252" s="8" t="s">
        <v>418</v>
      </c>
      <c r="B252" s="97" t="s">
        <v>809</v>
      </c>
      <c r="C252" s="18" t="s">
        <v>419</v>
      </c>
      <c r="D252" s="10" t="s">
        <v>32</v>
      </c>
      <c r="E252" s="15">
        <v>40</v>
      </c>
      <c r="F252" s="15">
        <v>20.61</v>
      </c>
      <c r="G252" s="13">
        <f t="shared" si="28"/>
        <v>824.4</v>
      </c>
    </row>
    <row r="253" spans="1:7" ht="21" x14ac:dyDescent="0.2">
      <c r="A253" s="3" t="s">
        <v>420</v>
      </c>
      <c r="B253" s="3"/>
      <c r="C253" s="20" t="s">
        <v>421</v>
      </c>
      <c r="D253" s="5"/>
      <c r="E253" s="5"/>
      <c r="F253" s="5"/>
      <c r="G253" s="7">
        <f>SUM(G254:G267)</f>
        <v>20879.899999999998</v>
      </c>
    </row>
    <row r="254" spans="1:7" ht="22.5" x14ac:dyDescent="0.2">
      <c r="A254" s="8" t="s">
        <v>422</v>
      </c>
      <c r="B254" s="97" t="s">
        <v>809</v>
      </c>
      <c r="C254" s="18" t="s">
        <v>833</v>
      </c>
      <c r="D254" s="10" t="s">
        <v>32</v>
      </c>
      <c r="E254" s="15">
        <v>25.5</v>
      </c>
      <c r="F254" s="15">
        <v>70.16</v>
      </c>
      <c r="G254" s="13">
        <f t="shared" ref="G254:G267" si="29">E254*F254</f>
        <v>1789.08</v>
      </c>
    </row>
    <row r="255" spans="1:7" ht="22.5" x14ac:dyDescent="0.2">
      <c r="A255" s="8" t="s">
        <v>423</v>
      </c>
      <c r="B255" s="97" t="s">
        <v>809</v>
      </c>
      <c r="C255" s="18" t="s">
        <v>834</v>
      </c>
      <c r="D255" s="10" t="s">
        <v>32</v>
      </c>
      <c r="E255" s="15">
        <v>4</v>
      </c>
      <c r="F255" s="15">
        <v>92.96</v>
      </c>
      <c r="G255" s="13">
        <f t="shared" si="29"/>
        <v>371.84</v>
      </c>
    </row>
    <row r="256" spans="1:7" ht="22.5" x14ac:dyDescent="0.2">
      <c r="A256" s="8" t="s">
        <v>424</v>
      </c>
      <c r="B256" s="97" t="s">
        <v>809</v>
      </c>
      <c r="C256" s="18" t="s">
        <v>835</v>
      </c>
      <c r="D256" s="10" t="s">
        <v>32</v>
      </c>
      <c r="E256" s="15">
        <v>9.5</v>
      </c>
      <c r="F256" s="15">
        <v>109.33</v>
      </c>
      <c r="G256" s="13">
        <f t="shared" si="29"/>
        <v>1038.635</v>
      </c>
    </row>
    <row r="257" spans="1:7" ht="22.5" x14ac:dyDescent="0.2">
      <c r="A257" s="8" t="s">
        <v>425</v>
      </c>
      <c r="B257" s="97" t="s">
        <v>809</v>
      </c>
      <c r="C257" s="18" t="s">
        <v>836</v>
      </c>
      <c r="D257" s="10" t="s">
        <v>32</v>
      </c>
      <c r="E257" s="15">
        <v>143.5</v>
      </c>
      <c r="F257" s="15">
        <v>41.66</v>
      </c>
      <c r="G257" s="13">
        <f t="shared" si="29"/>
        <v>5978.2099999999991</v>
      </c>
    </row>
    <row r="258" spans="1:7" x14ac:dyDescent="0.2">
      <c r="A258" s="8" t="s">
        <v>426</v>
      </c>
      <c r="B258" s="97" t="s">
        <v>809</v>
      </c>
      <c r="C258" s="18" t="s">
        <v>419</v>
      </c>
      <c r="D258" s="10" t="s">
        <v>32</v>
      </c>
      <c r="E258" s="15">
        <v>143.5</v>
      </c>
      <c r="F258" s="15">
        <v>20.61</v>
      </c>
      <c r="G258" s="13">
        <f t="shared" si="29"/>
        <v>2957.5349999999999</v>
      </c>
    </row>
    <row r="259" spans="1:7" ht="22.5" x14ac:dyDescent="0.2">
      <c r="A259" s="8" t="s">
        <v>427</v>
      </c>
      <c r="B259" s="97" t="s">
        <v>809</v>
      </c>
      <c r="C259" s="18" t="s">
        <v>428</v>
      </c>
      <c r="D259" s="10" t="s">
        <v>42</v>
      </c>
      <c r="E259" s="15">
        <v>1</v>
      </c>
      <c r="F259" s="15">
        <v>325.41000000000003</v>
      </c>
      <c r="G259" s="13">
        <f t="shared" si="29"/>
        <v>325.41000000000003</v>
      </c>
    </row>
    <row r="260" spans="1:7" ht="22.5" x14ac:dyDescent="0.2">
      <c r="A260" s="8" t="s">
        <v>429</v>
      </c>
      <c r="B260" s="97" t="s">
        <v>809</v>
      </c>
      <c r="C260" s="18" t="s">
        <v>430</v>
      </c>
      <c r="D260" s="10" t="s">
        <v>42</v>
      </c>
      <c r="E260" s="15">
        <v>1</v>
      </c>
      <c r="F260" s="15">
        <v>465.36</v>
      </c>
      <c r="G260" s="13">
        <f t="shared" si="29"/>
        <v>465.36</v>
      </c>
    </row>
    <row r="261" spans="1:7" ht="22.5" x14ac:dyDescent="0.2">
      <c r="A261" s="8" t="s">
        <v>431</v>
      </c>
      <c r="B261" s="97" t="s">
        <v>809</v>
      </c>
      <c r="C261" s="18" t="s">
        <v>432</v>
      </c>
      <c r="D261" s="10" t="s">
        <v>42</v>
      </c>
      <c r="E261" s="15">
        <v>1</v>
      </c>
      <c r="F261" s="13">
        <v>1221.06</v>
      </c>
      <c r="G261" s="13">
        <f t="shared" si="29"/>
        <v>1221.06</v>
      </c>
    </row>
    <row r="262" spans="1:7" x14ac:dyDescent="0.2">
      <c r="A262" s="8" t="s">
        <v>433</v>
      </c>
      <c r="B262" s="97" t="s">
        <v>809</v>
      </c>
      <c r="C262" s="18" t="s">
        <v>434</v>
      </c>
      <c r="D262" s="10" t="s">
        <v>42</v>
      </c>
      <c r="E262" s="15">
        <v>1</v>
      </c>
      <c r="F262" s="15">
        <v>105.16</v>
      </c>
      <c r="G262" s="13">
        <f t="shared" si="29"/>
        <v>105.16</v>
      </c>
    </row>
    <row r="263" spans="1:7" ht="22.5" x14ac:dyDescent="0.2">
      <c r="A263" s="8" t="s">
        <v>435</v>
      </c>
      <c r="B263" s="97" t="s">
        <v>809</v>
      </c>
      <c r="C263" s="18" t="s">
        <v>436</v>
      </c>
      <c r="D263" s="10" t="s">
        <v>42</v>
      </c>
      <c r="E263" s="15">
        <v>26</v>
      </c>
      <c r="F263" s="15">
        <v>101.51</v>
      </c>
      <c r="G263" s="13">
        <f t="shared" si="29"/>
        <v>2639.26</v>
      </c>
    </row>
    <row r="264" spans="1:7" ht="22.5" x14ac:dyDescent="0.2">
      <c r="A264" s="8" t="s">
        <v>437</v>
      </c>
      <c r="B264" s="97" t="s">
        <v>809</v>
      </c>
      <c r="C264" s="18" t="s">
        <v>438</v>
      </c>
      <c r="D264" s="10" t="s">
        <v>42</v>
      </c>
      <c r="E264" s="15">
        <v>21</v>
      </c>
      <c r="F264" s="15">
        <v>28.13</v>
      </c>
      <c r="G264" s="13">
        <f t="shared" si="29"/>
        <v>590.73</v>
      </c>
    </row>
    <row r="265" spans="1:7" ht="22.5" x14ac:dyDescent="0.2">
      <c r="A265" s="8" t="s">
        <v>439</v>
      </c>
      <c r="B265" s="97" t="s">
        <v>809</v>
      </c>
      <c r="C265" s="18" t="s">
        <v>440</v>
      </c>
      <c r="D265" s="10" t="s">
        <v>42</v>
      </c>
      <c r="E265" s="15">
        <v>2</v>
      </c>
      <c r="F265" s="15">
        <v>170.82</v>
      </c>
      <c r="G265" s="13">
        <f t="shared" si="29"/>
        <v>341.64</v>
      </c>
    </row>
    <row r="266" spans="1:7" ht="22.5" x14ac:dyDescent="0.2">
      <c r="A266" s="8" t="s">
        <v>441</v>
      </c>
      <c r="B266" s="97" t="s">
        <v>809</v>
      </c>
      <c r="C266" s="18" t="s">
        <v>837</v>
      </c>
      <c r="D266" s="10" t="s">
        <v>42</v>
      </c>
      <c r="E266" s="15">
        <v>1</v>
      </c>
      <c r="F266" s="13">
        <v>1716.84</v>
      </c>
      <c r="G266" s="13">
        <f t="shared" si="29"/>
        <v>1716.84</v>
      </c>
    </row>
    <row r="267" spans="1:7" ht="22.5" x14ac:dyDescent="0.2">
      <c r="A267" s="8" t="s">
        <v>442</v>
      </c>
      <c r="B267" s="97" t="s">
        <v>809</v>
      </c>
      <c r="C267" s="18" t="s">
        <v>838</v>
      </c>
      <c r="D267" s="10" t="s">
        <v>42</v>
      </c>
      <c r="E267" s="15">
        <v>2</v>
      </c>
      <c r="F267" s="15">
        <v>669.57</v>
      </c>
      <c r="G267" s="13">
        <f t="shared" si="29"/>
        <v>1339.14</v>
      </c>
    </row>
    <row r="268" spans="1:7" x14ac:dyDescent="0.2">
      <c r="A268" s="3" t="s">
        <v>443</v>
      </c>
      <c r="B268" s="3"/>
      <c r="C268" s="20" t="s">
        <v>444</v>
      </c>
      <c r="D268" s="5"/>
      <c r="E268" s="5"/>
      <c r="F268" s="5"/>
      <c r="G268" s="7">
        <f>SUM(G269:G271)</f>
        <v>3138.99</v>
      </c>
    </row>
    <row r="269" spans="1:7" ht="22.5" x14ac:dyDescent="0.2">
      <c r="A269" s="8" t="s">
        <v>445</v>
      </c>
      <c r="B269" s="97" t="s">
        <v>809</v>
      </c>
      <c r="C269" s="18" t="s">
        <v>446</v>
      </c>
      <c r="D269" s="10" t="s">
        <v>42</v>
      </c>
      <c r="E269" s="15">
        <v>15</v>
      </c>
      <c r="F269" s="15">
        <v>37.979999999999997</v>
      </c>
      <c r="G269" s="13">
        <f t="shared" ref="G269:G271" si="30">E269*F269</f>
        <v>569.69999999999993</v>
      </c>
    </row>
    <row r="270" spans="1:7" ht="22.5" x14ac:dyDescent="0.2">
      <c r="A270" s="8" t="s">
        <v>447</v>
      </c>
      <c r="B270" s="97" t="s">
        <v>809</v>
      </c>
      <c r="C270" s="18" t="s">
        <v>448</v>
      </c>
      <c r="D270" s="10" t="s">
        <v>42</v>
      </c>
      <c r="E270" s="15">
        <v>3</v>
      </c>
      <c r="F270" s="15">
        <v>42.43</v>
      </c>
      <c r="G270" s="13">
        <f t="shared" si="30"/>
        <v>127.28999999999999</v>
      </c>
    </row>
    <row r="271" spans="1:7" ht="22.5" x14ac:dyDescent="0.2">
      <c r="A271" s="8" t="s">
        <v>449</v>
      </c>
      <c r="B271" s="97" t="s">
        <v>809</v>
      </c>
      <c r="C271" s="18" t="s">
        <v>450</v>
      </c>
      <c r="D271" s="10" t="s">
        <v>42</v>
      </c>
      <c r="E271" s="15">
        <v>10</v>
      </c>
      <c r="F271" s="15">
        <v>244.2</v>
      </c>
      <c r="G271" s="13">
        <f t="shared" si="30"/>
        <v>2442</v>
      </c>
    </row>
    <row r="272" spans="1:7" x14ac:dyDescent="0.2">
      <c r="A272" s="3" t="s">
        <v>451</v>
      </c>
      <c r="B272" s="3"/>
      <c r="C272" s="20" t="s">
        <v>452</v>
      </c>
      <c r="D272" s="5"/>
      <c r="E272" s="5"/>
      <c r="F272" s="5"/>
      <c r="G272" s="7">
        <f>SUM(G273:G276)</f>
        <v>6064.69</v>
      </c>
    </row>
    <row r="273" spans="1:7" x14ac:dyDescent="0.2">
      <c r="A273" s="8" t="s">
        <v>453</v>
      </c>
      <c r="B273" s="97" t="s">
        <v>809</v>
      </c>
      <c r="C273" s="18" t="s">
        <v>454</v>
      </c>
      <c r="D273" s="10" t="s">
        <v>32</v>
      </c>
      <c r="E273" s="15">
        <v>16</v>
      </c>
      <c r="F273" s="15">
        <v>17.239999999999998</v>
      </c>
      <c r="G273" s="13">
        <f t="shared" ref="G273:G276" si="31">E273*F273</f>
        <v>275.83999999999997</v>
      </c>
    </row>
    <row r="274" spans="1:7" x14ac:dyDescent="0.2">
      <c r="A274" s="8" t="s">
        <v>455</v>
      </c>
      <c r="B274" s="97" t="s">
        <v>809</v>
      </c>
      <c r="C274" s="18" t="s">
        <v>456</v>
      </c>
      <c r="D274" s="10" t="s">
        <v>32</v>
      </c>
      <c r="E274" s="15">
        <v>196</v>
      </c>
      <c r="F274" s="15">
        <v>25.86</v>
      </c>
      <c r="G274" s="13">
        <f t="shared" si="31"/>
        <v>5068.5599999999995</v>
      </c>
    </row>
    <row r="275" spans="1:7" x14ac:dyDescent="0.2">
      <c r="A275" s="8" t="s">
        <v>457</v>
      </c>
      <c r="B275" s="97" t="s">
        <v>809</v>
      </c>
      <c r="C275" s="18" t="s">
        <v>458</v>
      </c>
      <c r="D275" s="10" t="s">
        <v>32</v>
      </c>
      <c r="E275" s="15">
        <v>4</v>
      </c>
      <c r="F275" s="15">
        <v>41.83</v>
      </c>
      <c r="G275" s="13">
        <f t="shared" si="31"/>
        <v>167.32</v>
      </c>
    </row>
    <row r="276" spans="1:7" x14ac:dyDescent="0.2">
      <c r="A276" s="8" t="s">
        <v>459</v>
      </c>
      <c r="B276" s="97" t="s">
        <v>809</v>
      </c>
      <c r="C276" s="18" t="s">
        <v>460</v>
      </c>
      <c r="D276" s="10" t="s">
        <v>32</v>
      </c>
      <c r="E276" s="15">
        <v>121</v>
      </c>
      <c r="F276" s="15">
        <v>4.57</v>
      </c>
      <c r="G276" s="13">
        <f t="shared" si="31"/>
        <v>552.97</v>
      </c>
    </row>
    <row r="277" spans="1:7" x14ac:dyDescent="0.2">
      <c r="A277" s="3" t="s">
        <v>461</v>
      </c>
      <c r="B277" s="3"/>
      <c r="C277" s="20" t="s">
        <v>462</v>
      </c>
      <c r="D277" s="5"/>
      <c r="E277" s="5"/>
      <c r="F277" s="5"/>
      <c r="G277" s="7">
        <f>SUM(G278:G292)</f>
        <v>32078.49</v>
      </c>
    </row>
    <row r="278" spans="1:7" ht="22.5" x14ac:dyDescent="0.2">
      <c r="A278" s="8" t="s">
        <v>463</v>
      </c>
      <c r="B278" s="97" t="s">
        <v>809</v>
      </c>
      <c r="C278" s="18" t="s">
        <v>839</v>
      </c>
      <c r="D278" s="10" t="s">
        <v>42</v>
      </c>
      <c r="E278" s="15">
        <v>1</v>
      </c>
      <c r="F278" s="15">
        <v>305.86</v>
      </c>
      <c r="G278" s="13">
        <f t="shared" ref="G278:G292" si="32">E278*F278</f>
        <v>305.86</v>
      </c>
    </row>
    <row r="279" spans="1:7" ht="22.5" x14ac:dyDescent="0.2">
      <c r="A279" s="8" t="s">
        <v>464</v>
      </c>
      <c r="B279" s="97" t="s">
        <v>809</v>
      </c>
      <c r="C279" s="18" t="s">
        <v>840</v>
      </c>
      <c r="D279" s="10" t="s">
        <v>42</v>
      </c>
      <c r="E279" s="15">
        <v>1</v>
      </c>
      <c r="F279" s="15">
        <v>320.52</v>
      </c>
      <c r="G279" s="13">
        <f t="shared" si="32"/>
        <v>320.52</v>
      </c>
    </row>
    <row r="280" spans="1:7" ht="22.5" x14ac:dyDescent="0.2">
      <c r="A280" s="8" t="s">
        <v>465</v>
      </c>
      <c r="B280" s="97" t="s">
        <v>809</v>
      </c>
      <c r="C280" s="18" t="s">
        <v>466</v>
      </c>
      <c r="D280" s="10" t="s">
        <v>42</v>
      </c>
      <c r="E280" s="15">
        <v>3</v>
      </c>
      <c r="F280" s="15">
        <v>497.76</v>
      </c>
      <c r="G280" s="13">
        <f t="shared" si="32"/>
        <v>1493.28</v>
      </c>
    </row>
    <row r="281" spans="1:7" ht="22.5" x14ac:dyDescent="0.2">
      <c r="A281" s="8" t="s">
        <v>467</v>
      </c>
      <c r="B281" s="97" t="s">
        <v>809</v>
      </c>
      <c r="C281" s="18" t="s">
        <v>841</v>
      </c>
      <c r="D281" s="10" t="s">
        <v>42</v>
      </c>
      <c r="E281" s="15">
        <v>17</v>
      </c>
      <c r="F281" s="15">
        <v>195.55</v>
      </c>
      <c r="G281" s="13">
        <f t="shared" si="32"/>
        <v>3324.3500000000004</v>
      </c>
    </row>
    <row r="282" spans="1:7" ht="22.5" x14ac:dyDescent="0.2">
      <c r="A282" s="8" t="s">
        <v>468</v>
      </c>
      <c r="B282" s="97" t="s">
        <v>809</v>
      </c>
      <c r="C282" s="18" t="s">
        <v>842</v>
      </c>
      <c r="D282" s="10" t="s">
        <v>42</v>
      </c>
      <c r="E282" s="15">
        <v>10</v>
      </c>
      <c r="F282" s="15">
        <v>305.05</v>
      </c>
      <c r="G282" s="13">
        <f t="shared" si="32"/>
        <v>3050.5</v>
      </c>
    </row>
    <row r="283" spans="1:7" ht="22.5" x14ac:dyDescent="0.2">
      <c r="A283" s="8" t="s">
        <v>469</v>
      </c>
      <c r="B283" s="97" t="s">
        <v>809</v>
      </c>
      <c r="C283" s="18" t="s">
        <v>843</v>
      </c>
      <c r="D283" s="10" t="s">
        <v>42</v>
      </c>
      <c r="E283" s="15">
        <v>2</v>
      </c>
      <c r="F283" s="15">
        <v>331.49</v>
      </c>
      <c r="G283" s="13">
        <f t="shared" si="32"/>
        <v>662.98</v>
      </c>
    </row>
    <row r="284" spans="1:7" ht="33.75" x14ac:dyDescent="0.2">
      <c r="A284" s="8" t="s">
        <v>470</v>
      </c>
      <c r="B284" s="97" t="s">
        <v>809</v>
      </c>
      <c r="C284" s="18" t="s">
        <v>844</v>
      </c>
      <c r="D284" s="10" t="s">
        <v>42</v>
      </c>
      <c r="E284" s="15">
        <v>2</v>
      </c>
      <c r="F284" s="15">
        <v>182.93</v>
      </c>
      <c r="G284" s="13">
        <f t="shared" si="32"/>
        <v>365.86</v>
      </c>
    </row>
    <row r="285" spans="1:7" ht="22.5" x14ac:dyDescent="0.2">
      <c r="A285" s="8" t="s">
        <v>471</v>
      </c>
      <c r="B285" s="97" t="s">
        <v>809</v>
      </c>
      <c r="C285" s="18" t="s">
        <v>845</v>
      </c>
      <c r="D285" s="10" t="s">
        <v>42</v>
      </c>
      <c r="E285" s="15">
        <v>80</v>
      </c>
      <c r="F285" s="15">
        <v>171.61</v>
      </c>
      <c r="G285" s="13">
        <f t="shared" si="32"/>
        <v>13728.800000000001</v>
      </c>
    </row>
    <row r="286" spans="1:7" ht="22.5" x14ac:dyDescent="0.2">
      <c r="A286" s="8" t="s">
        <v>472</v>
      </c>
      <c r="B286" s="97" t="s">
        <v>809</v>
      </c>
      <c r="C286" s="18" t="s">
        <v>473</v>
      </c>
      <c r="D286" s="10" t="s">
        <v>42</v>
      </c>
      <c r="E286" s="15">
        <v>3</v>
      </c>
      <c r="F286" s="15">
        <v>132.01</v>
      </c>
      <c r="G286" s="13">
        <f t="shared" si="32"/>
        <v>396.03</v>
      </c>
    </row>
    <row r="287" spans="1:7" ht="22.5" x14ac:dyDescent="0.2">
      <c r="A287" s="8" t="s">
        <v>474</v>
      </c>
      <c r="B287" s="97" t="s">
        <v>809</v>
      </c>
      <c r="C287" s="18" t="s">
        <v>475</v>
      </c>
      <c r="D287" s="10" t="s">
        <v>42</v>
      </c>
      <c r="E287" s="15">
        <v>17</v>
      </c>
      <c r="F287" s="15">
        <v>224.32</v>
      </c>
      <c r="G287" s="13">
        <f t="shared" si="32"/>
        <v>3813.44</v>
      </c>
    </row>
    <row r="288" spans="1:7" x14ac:dyDescent="0.2">
      <c r="A288" s="8" t="s">
        <v>476</v>
      </c>
      <c r="B288" s="97" t="s">
        <v>809</v>
      </c>
      <c r="C288" s="18" t="s">
        <v>477</v>
      </c>
      <c r="D288" s="10" t="s">
        <v>42</v>
      </c>
      <c r="E288" s="15">
        <v>1</v>
      </c>
      <c r="F288" s="15">
        <v>164.76</v>
      </c>
      <c r="G288" s="13">
        <f t="shared" si="32"/>
        <v>164.76</v>
      </c>
    </row>
    <row r="289" spans="1:7" ht="22.5" x14ac:dyDescent="0.2">
      <c r="A289" s="8" t="s">
        <v>478</v>
      </c>
      <c r="B289" s="97" t="s">
        <v>809</v>
      </c>
      <c r="C289" s="18" t="s">
        <v>479</v>
      </c>
      <c r="D289" s="10" t="s">
        <v>42</v>
      </c>
      <c r="E289" s="15">
        <v>1</v>
      </c>
      <c r="F289" s="15">
        <v>334.31</v>
      </c>
      <c r="G289" s="13">
        <f t="shared" si="32"/>
        <v>334.31</v>
      </c>
    </row>
    <row r="290" spans="1:7" ht="22.5" x14ac:dyDescent="0.2">
      <c r="A290" s="8" t="s">
        <v>480</v>
      </c>
      <c r="B290" s="97" t="s">
        <v>809</v>
      </c>
      <c r="C290" s="18" t="s">
        <v>846</v>
      </c>
      <c r="D290" s="10" t="s">
        <v>42</v>
      </c>
      <c r="E290" s="15">
        <v>24</v>
      </c>
      <c r="F290" s="15">
        <v>132.01</v>
      </c>
      <c r="G290" s="13">
        <f t="shared" si="32"/>
        <v>3168.24</v>
      </c>
    </row>
    <row r="291" spans="1:7" x14ac:dyDescent="0.2">
      <c r="A291" s="8" t="s">
        <v>481</v>
      </c>
      <c r="B291" s="97" t="s">
        <v>809</v>
      </c>
      <c r="C291" s="18" t="s">
        <v>482</v>
      </c>
      <c r="D291" s="10" t="s">
        <v>42</v>
      </c>
      <c r="E291" s="15">
        <v>3</v>
      </c>
      <c r="F291" s="15">
        <v>267.55</v>
      </c>
      <c r="G291" s="13">
        <f t="shared" si="32"/>
        <v>802.65000000000009</v>
      </c>
    </row>
    <row r="292" spans="1:7" ht="22.5" x14ac:dyDescent="0.2">
      <c r="A292" s="8" t="s">
        <v>483</v>
      </c>
      <c r="B292" s="97" t="s">
        <v>809</v>
      </c>
      <c r="C292" s="18" t="s">
        <v>484</v>
      </c>
      <c r="D292" s="10" t="s">
        <v>42</v>
      </c>
      <c r="E292" s="15">
        <v>1</v>
      </c>
      <c r="F292" s="15">
        <v>146.91</v>
      </c>
      <c r="G292" s="13">
        <f t="shared" si="32"/>
        <v>146.91</v>
      </c>
    </row>
    <row r="293" spans="1:7" x14ac:dyDescent="0.2">
      <c r="A293" s="3" t="s">
        <v>485</v>
      </c>
      <c r="B293" s="3"/>
      <c r="C293" s="20" t="s">
        <v>486</v>
      </c>
      <c r="D293" s="5"/>
      <c r="E293" s="5"/>
      <c r="F293" s="5"/>
      <c r="G293" s="7">
        <f>SUM(G294:G302)</f>
        <v>33222.79</v>
      </c>
    </row>
    <row r="294" spans="1:7" ht="22.5" x14ac:dyDescent="0.2">
      <c r="A294" s="8" t="s">
        <v>487</v>
      </c>
      <c r="B294" s="97" t="s">
        <v>809</v>
      </c>
      <c r="C294" s="18" t="s">
        <v>847</v>
      </c>
      <c r="D294" s="10" t="s">
        <v>42</v>
      </c>
      <c r="E294" s="15">
        <v>21</v>
      </c>
      <c r="F294" s="15">
        <v>313.49</v>
      </c>
      <c r="G294" s="13">
        <f t="shared" ref="G294:G302" si="33">E294*F294</f>
        <v>6583.29</v>
      </c>
    </row>
    <row r="295" spans="1:7" ht="33.75" x14ac:dyDescent="0.2">
      <c r="A295" s="8" t="s">
        <v>488</v>
      </c>
      <c r="B295" s="97" t="s">
        <v>809</v>
      </c>
      <c r="C295" s="18" t="s">
        <v>848</v>
      </c>
      <c r="D295" s="10" t="s">
        <v>42</v>
      </c>
      <c r="E295" s="15">
        <v>4</v>
      </c>
      <c r="F295" s="15">
        <v>241.45</v>
      </c>
      <c r="G295" s="13">
        <f t="shared" si="33"/>
        <v>965.8</v>
      </c>
    </row>
    <row r="296" spans="1:7" ht="22.5" x14ac:dyDescent="0.2">
      <c r="A296" s="8" t="s">
        <v>489</v>
      </c>
      <c r="B296" s="97" t="s">
        <v>809</v>
      </c>
      <c r="C296" s="18" t="s">
        <v>490</v>
      </c>
      <c r="D296" s="10" t="s">
        <v>42</v>
      </c>
      <c r="E296" s="15">
        <v>2</v>
      </c>
      <c r="F296" s="15">
        <v>194.92</v>
      </c>
      <c r="G296" s="13">
        <f t="shared" si="33"/>
        <v>389.84</v>
      </c>
    </row>
    <row r="297" spans="1:7" ht="22.5" x14ac:dyDescent="0.2">
      <c r="A297" s="8" t="s">
        <v>491</v>
      </c>
      <c r="B297" s="97" t="s">
        <v>809</v>
      </c>
      <c r="C297" s="18" t="s">
        <v>492</v>
      </c>
      <c r="D297" s="10" t="s">
        <v>42</v>
      </c>
      <c r="E297" s="15">
        <v>52</v>
      </c>
      <c r="F297" s="15">
        <v>239.96</v>
      </c>
      <c r="G297" s="13">
        <f t="shared" si="33"/>
        <v>12477.92</v>
      </c>
    </row>
    <row r="298" spans="1:7" ht="22.5" x14ac:dyDescent="0.2">
      <c r="A298" s="8" t="s">
        <v>493</v>
      </c>
      <c r="B298" s="97" t="s">
        <v>809</v>
      </c>
      <c r="C298" s="18" t="s">
        <v>849</v>
      </c>
      <c r="D298" s="10" t="s">
        <v>42</v>
      </c>
      <c r="E298" s="15">
        <v>11</v>
      </c>
      <c r="F298" s="15">
        <v>357.78</v>
      </c>
      <c r="G298" s="13">
        <f t="shared" si="33"/>
        <v>3935.58</v>
      </c>
    </row>
    <row r="299" spans="1:7" ht="22.5" x14ac:dyDescent="0.2">
      <c r="A299" s="8" t="s">
        <v>494</v>
      </c>
      <c r="B299" s="97" t="s">
        <v>809</v>
      </c>
      <c r="C299" s="18" t="s">
        <v>850</v>
      </c>
      <c r="D299" s="10" t="s">
        <v>42</v>
      </c>
      <c r="E299" s="15">
        <v>8</v>
      </c>
      <c r="F299" s="15">
        <v>275.33999999999997</v>
      </c>
      <c r="G299" s="13">
        <f t="shared" si="33"/>
        <v>2202.7199999999998</v>
      </c>
    </row>
    <row r="300" spans="1:7" ht="22.5" x14ac:dyDescent="0.2">
      <c r="A300" s="8" t="s">
        <v>495</v>
      </c>
      <c r="B300" s="97" t="s">
        <v>809</v>
      </c>
      <c r="C300" s="18" t="s">
        <v>851</v>
      </c>
      <c r="D300" s="10" t="s">
        <v>42</v>
      </c>
      <c r="E300" s="15">
        <v>12</v>
      </c>
      <c r="F300" s="15">
        <v>331.17</v>
      </c>
      <c r="G300" s="13">
        <f t="shared" si="33"/>
        <v>3974.04</v>
      </c>
    </row>
    <row r="301" spans="1:7" ht="22.5" x14ac:dyDescent="0.2">
      <c r="A301" s="8" t="s">
        <v>496</v>
      </c>
      <c r="B301" s="97" t="s">
        <v>809</v>
      </c>
      <c r="C301" s="18" t="s">
        <v>852</v>
      </c>
      <c r="D301" s="10" t="s">
        <v>42</v>
      </c>
      <c r="E301" s="15">
        <v>4</v>
      </c>
      <c r="F301" s="15">
        <v>522.38</v>
      </c>
      <c r="G301" s="13">
        <f t="shared" si="33"/>
        <v>2089.52</v>
      </c>
    </row>
    <row r="302" spans="1:7" ht="22.5" x14ac:dyDescent="0.2">
      <c r="A302" s="8" t="s">
        <v>497</v>
      </c>
      <c r="B302" s="97" t="s">
        <v>809</v>
      </c>
      <c r="C302" s="18" t="s">
        <v>498</v>
      </c>
      <c r="D302" s="10" t="s">
        <v>42</v>
      </c>
      <c r="E302" s="15">
        <v>9</v>
      </c>
      <c r="F302" s="15">
        <v>67.12</v>
      </c>
      <c r="G302" s="13">
        <f t="shared" si="33"/>
        <v>604.08000000000004</v>
      </c>
    </row>
    <row r="303" spans="1:7" x14ac:dyDescent="0.2">
      <c r="A303" s="3" t="s">
        <v>499</v>
      </c>
      <c r="B303" s="3"/>
      <c r="C303" s="20" t="s">
        <v>500</v>
      </c>
      <c r="D303" s="5"/>
      <c r="E303" s="5"/>
      <c r="F303" s="5"/>
      <c r="G303" s="7">
        <f>G304</f>
        <v>31243.680000000004</v>
      </c>
    </row>
    <row r="304" spans="1:7" ht="22.5" x14ac:dyDescent="0.2">
      <c r="A304" s="8" t="s">
        <v>501</v>
      </c>
      <c r="B304" s="97" t="s">
        <v>809</v>
      </c>
      <c r="C304" s="18" t="s">
        <v>502</v>
      </c>
      <c r="D304" s="10" t="s">
        <v>42</v>
      </c>
      <c r="E304" s="15">
        <v>117</v>
      </c>
      <c r="F304" s="15">
        <v>267.04000000000002</v>
      </c>
      <c r="G304" s="13">
        <f>E304*F304</f>
        <v>31243.680000000004</v>
      </c>
    </row>
    <row r="305" spans="1:8" x14ac:dyDescent="0.2">
      <c r="A305" s="3" t="s">
        <v>503</v>
      </c>
      <c r="B305" s="3"/>
      <c r="C305" s="20" t="s">
        <v>504</v>
      </c>
      <c r="D305" s="5"/>
      <c r="E305" s="5"/>
      <c r="F305" s="5"/>
      <c r="G305" s="7">
        <f>SUM(G306:G308)</f>
        <v>7497.7400000000007</v>
      </c>
    </row>
    <row r="306" spans="1:8" x14ac:dyDescent="0.2">
      <c r="A306" s="8" t="s">
        <v>505</v>
      </c>
      <c r="B306" s="97" t="s">
        <v>809</v>
      </c>
      <c r="C306" s="18" t="s">
        <v>506</v>
      </c>
      <c r="D306" s="10" t="s">
        <v>42</v>
      </c>
      <c r="E306" s="15">
        <v>1</v>
      </c>
      <c r="F306" s="15">
        <v>463.47</v>
      </c>
      <c r="G306" s="13">
        <f t="shared" ref="G306:G308" si="34">E306*F306</f>
        <v>463.47</v>
      </c>
    </row>
    <row r="307" spans="1:8" ht="22.5" x14ac:dyDescent="0.2">
      <c r="A307" s="8" t="s">
        <v>507</v>
      </c>
      <c r="B307" s="97" t="s">
        <v>809</v>
      </c>
      <c r="C307" s="18" t="s">
        <v>508</v>
      </c>
      <c r="D307" s="10" t="s">
        <v>42</v>
      </c>
      <c r="E307" s="15">
        <v>1</v>
      </c>
      <c r="F307" s="13">
        <v>3578.17</v>
      </c>
      <c r="G307" s="13">
        <f t="shared" si="34"/>
        <v>3578.17</v>
      </c>
    </row>
    <row r="308" spans="1:8" ht="33.75" x14ac:dyDescent="0.2">
      <c r="A308" s="8" t="s">
        <v>509</v>
      </c>
      <c r="B308" s="97" t="s">
        <v>809</v>
      </c>
      <c r="C308" s="18" t="s">
        <v>853</v>
      </c>
      <c r="D308" s="10" t="s">
        <v>42</v>
      </c>
      <c r="E308" s="15">
        <v>5</v>
      </c>
      <c r="F308" s="15">
        <v>691.22</v>
      </c>
      <c r="G308" s="13">
        <f t="shared" si="34"/>
        <v>3456.1000000000004</v>
      </c>
    </row>
    <row r="309" spans="1:8" x14ac:dyDescent="0.2">
      <c r="A309" s="3" t="s">
        <v>510</v>
      </c>
      <c r="B309" s="3"/>
      <c r="C309" s="20" t="s">
        <v>511</v>
      </c>
      <c r="D309" s="5"/>
      <c r="E309" s="5"/>
      <c r="F309" s="5"/>
      <c r="G309" s="7">
        <f>SUM(G310:G311)</f>
        <v>2604.84</v>
      </c>
    </row>
    <row r="310" spans="1:8" x14ac:dyDescent="0.2">
      <c r="A310" s="8" t="s">
        <v>512</v>
      </c>
      <c r="B310" s="97" t="s">
        <v>809</v>
      </c>
      <c r="C310" s="18" t="s">
        <v>513</v>
      </c>
      <c r="D310" s="10" t="s">
        <v>42</v>
      </c>
      <c r="E310" s="15">
        <v>1</v>
      </c>
      <c r="F310" s="13">
        <v>1634.47</v>
      </c>
      <c r="G310" s="13">
        <f t="shared" ref="G310:G311" si="35">E310*F310</f>
        <v>1634.47</v>
      </c>
    </row>
    <row r="311" spans="1:8" ht="22.5" x14ac:dyDescent="0.2">
      <c r="A311" s="8" t="s">
        <v>514</v>
      </c>
      <c r="B311" s="97" t="s">
        <v>809</v>
      </c>
      <c r="C311" s="18" t="s">
        <v>515</v>
      </c>
      <c r="D311" s="10" t="s">
        <v>42</v>
      </c>
      <c r="E311" s="15">
        <v>1</v>
      </c>
      <c r="F311" s="15">
        <v>970.37</v>
      </c>
      <c r="G311" s="13">
        <f t="shared" si="35"/>
        <v>970.37</v>
      </c>
    </row>
    <row r="312" spans="1:8" x14ac:dyDescent="0.2">
      <c r="A312" s="3" t="s">
        <v>516</v>
      </c>
      <c r="B312" s="3"/>
      <c r="C312" s="20" t="s">
        <v>517</v>
      </c>
      <c r="D312" s="5"/>
      <c r="E312" s="5"/>
      <c r="F312" s="5"/>
      <c r="G312" s="7">
        <f>SUM(G313:G323)</f>
        <v>38605.379999999997</v>
      </c>
    </row>
    <row r="313" spans="1:8" ht="22.5" x14ac:dyDescent="0.2">
      <c r="A313" s="8" t="s">
        <v>518</v>
      </c>
      <c r="B313" s="97" t="s">
        <v>809</v>
      </c>
      <c r="C313" s="18" t="s">
        <v>519</v>
      </c>
      <c r="D313" s="10" t="s">
        <v>42</v>
      </c>
      <c r="E313" s="15">
        <v>1</v>
      </c>
      <c r="F313" s="13">
        <v>1284.99</v>
      </c>
      <c r="G313" s="13">
        <f t="shared" ref="G313:G323" si="36">E313*F313</f>
        <v>1284.99</v>
      </c>
      <c r="H313" s="96"/>
    </row>
    <row r="314" spans="1:8" ht="22.5" x14ac:dyDescent="0.2">
      <c r="A314" s="8" t="s">
        <v>520</v>
      </c>
      <c r="B314" s="97" t="s">
        <v>809</v>
      </c>
      <c r="C314" s="18" t="s">
        <v>521</v>
      </c>
      <c r="D314" s="10" t="s">
        <v>32</v>
      </c>
      <c r="E314" s="15">
        <v>193</v>
      </c>
      <c r="F314" s="15">
        <v>47.48</v>
      </c>
      <c r="G314" s="13">
        <f t="shared" si="36"/>
        <v>9163.64</v>
      </c>
    </row>
    <row r="315" spans="1:8" ht="22.5" x14ac:dyDescent="0.2">
      <c r="A315" s="8" t="s">
        <v>522</v>
      </c>
      <c r="B315" s="97" t="s">
        <v>809</v>
      </c>
      <c r="C315" s="18" t="s">
        <v>523</v>
      </c>
      <c r="D315" s="10" t="s">
        <v>42</v>
      </c>
      <c r="E315" s="15">
        <v>4</v>
      </c>
      <c r="F315" s="15">
        <v>378.28</v>
      </c>
      <c r="G315" s="13">
        <f t="shared" si="36"/>
        <v>1513.12</v>
      </c>
    </row>
    <row r="316" spans="1:8" ht="22.5" x14ac:dyDescent="0.2">
      <c r="A316" s="8" t="s">
        <v>524</v>
      </c>
      <c r="B316" s="97" t="s">
        <v>809</v>
      </c>
      <c r="C316" s="18" t="s">
        <v>525</v>
      </c>
      <c r="D316" s="10" t="s">
        <v>42</v>
      </c>
      <c r="E316" s="15">
        <v>8</v>
      </c>
      <c r="F316" s="15">
        <v>297.58999999999997</v>
      </c>
      <c r="G316" s="13">
        <f t="shared" si="36"/>
        <v>2380.7199999999998</v>
      </c>
    </row>
    <row r="317" spans="1:8" x14ac:dyDescent="0.2">
      <c r="A317" s="8" t="s">
        <v>526</v>
      </c>
      <c r="B317" s="97" t="s">
        <v>809</v>
      </c>
      <c r="C317" s="18" t="s">
        <v>527</v>
      </c>
      <c r="D317" s="10" t="s">
        <v>42</v>
      </c>
      <c r="E317" s="15">
        <v>2</v>
      </c>
      <c r="F317" s="15">
        <v>90.85</v>
      </c>
      <c r="G317" s="13">
        <f t="shared" si="36"/>
        <v>181.7</v>
      </c>
    </row>
    <row r="318" spans="1:8" x14ac:dyDescent="0.2">
      <c r="A318" s="8" t="s">
        <v>528</v>
      </c>
      <c r="B318" s="97" t="s">
        <v>809</v>
      </c>
      <c r="C318" s="18" t="s">
        <v>529</v>
      </c>
      <c r="D318" s="10" t="s">
        <v>42</v>
      </c>
      <c r="E318" s="15">
        <v>30</v>
      </c>
      <c r="F318" s="15">
        <v>54.54</v>
      </c>
      <c r="G318" s="13">
        <f t="shared" si="36"/>
        <v>1636.2</v>
      </c>
    </row>
    <row r="319" spans="1:8" x14ac:dyDescent="0.2">
      <c r="A319" s="8" t="s">
        <v>530</v>
      </c>
      <c r="B319" s="97" t="s">
        <v>809</v>
      </c>
      <c r="C319" s="18" t="s">
        <v>531</v>
      </c>
      <c r="D319" s="10" t="s">
        <v>42</v>
      </c>
      <c r="E319" s="15">
        <v>24</v>
      </c>
      <c r="F319" s="15">
        <v>61.28</v>
      </c>
      <c r="G319" s="13">
        <f t="shared" si="36"/>
        <v>1470.72</v>
      </c>
    </row>
    <row r="320" spans="1:8" ht="22.5" x14ac:dyDescent="0.2">
      <c r="A320" s="8" t="s">
        <v>532</v>
      </c>
      <c r="B320" s="97" t="s">
        <v>809</v>
      </c>
      <c r="C320" s="18" t="s">
        <v>533</v>
      </c>
      <c r="D320" s="10" t="s">
        <v>42</v>
      </c>
      <c r="E320" s="15">
        <v>23</v>
      </c>
      <c r="F320" s="15">
        <v>48.77</v>
      </c>
      <c r="G320" s="13">
        <f t="shared" si="36"/>
        <v>1121.71</v>
      </c>
    </row>
    <row r="321" spans="1:8" ht="22.5" x14ac:dyDescent="0.2">
      <c r="A321" s="8" t="s">
        <v>534</v>
      </c>
      <c r="B321" s="97" t="s">
        <v>809</v>
      </c>
      <c r="C321" s="18" t="s">
        <v>535</v>
      </c>
      <c r="D321" s="10" t="s">
        <v>42</v>
      </c>
      <c r="E321" s="15">
        <v>2</v>
      </c>
      <c r="F321" s="13">
        <v>3002.52</v>
      </c>
      <c r="G321" s="13">
        <f t="shared" si="36"/>
        <v>6005.04</v>
      </c>
    </row>
    <row r="322" spans="1:8" ht="22.5" x14ac:dyDescent="0.2">
      <c r="A322" s="8" t="s">
        <v>536</v>
      </c>
      <c r="B322" s="97" t="s">
        <v>809</v>
      </c>
      <c r="C322" s="18" t="s">
        <v>537</v>
      </c>
      <c r="D322" s="10" t="s">
        <v>42</v>
      </c>
      <c r="E322" s="15">
        <v>2</v>
      </c>
      <c r="F322" s="15">
        <v>132.22999999999999</v>
      </c>
      <c r="G322" s="13">
        <f t="shared" si="36"/>
        <v>264.45999999999998</v>
      </c>
    </row>
    <row r="323" spans="1:8" ht="22.5" x14ac:dyDescent="0.2">
      <c r="A323" s="8" t="s">
        <v>538</v>
      </c>
      <c r="B323" s="97" t="s">
        <v>809</v>
      </c>
      <c r="C323" s="18" t="s">
        <v>539</v>
      </c>
      <c r="D323" s="10" t="s">
        <v>32</v>
      </c>
      <c r="E323" s="15">
        <v>278</v>
      </c>
      <c r="F323" s="15">
        <v>48.86</v>
      </c>
      <c r="G323" s="13">
        <f t="shared" si="36"/>
        <v>13583.08</v>
      </c>
      <c r="H323" s="96"/>
    </row>
    <row r="324" spans="1:8" x14ac:dyDescent="0.2">
      <c r="A324" s="8"/>
      <c r="B324" s="8"/>
      <c r="C324" s="18"/>
      <c r="D324" s="10"/>
      <c r="E324" s="15"/>
      <c r="F324" s="15"/>
      <c r="G324" s="13"/>
    </row>
    <row r="325" spans="1:8" x14ac:dyDescent="0.2">
      <c r="A325" s="75" t="s">
        <v>540</v>
      </c>
      <c r="B325" s="75"/>
      <c r="C325" s="82" t="s">
        <v>541</v>
      </c>
      <c r="D325" s="80"/>
      <c r="E325" s="80"/>
      <c r="F325" s="80"/>
      <c r="G325" s="83">
        <f>G326</f>
        <v>823.68299999999999</v>
      </c>
    </row>
    <row r="326" spans="1:8" x14ac:dyDescent="0.2">
      <c r="A326" s="3" t="s">
        <v>542</v>
      </c>
      <c r="B326" s="3"/>
      <c r="C326" s="20" t="s">
        <v>541</v>
      </c>
      <c r="D326" s="5"/>
      <c r="E326" s="5"/>
      <c r="F326" s="5"/>
      <c r="G326" s="14">
        <f>G327</f>
        <v>823.68299999999999</v>
      </c>
    </row>
    <row r="327" spans="1:8" x14ac:dyDescent="0.2">
      <c r="A327" s="8" t="s">
        <v>543</v>
      </c>
      <c r="B327" s="97" t="s">
        <v>809</v>
      </c>
      <c r="C327" s="18" t="s">
        <v>544</v>
      </c>
      <c r="D327" s="10" t="s">
        <v>7</v>
      </c>
      <c r="E327" s="15">
        <v>8.5399999999999991</v>
      </c>
      <c r="F327" s="15">
        <v>96.45</v>
      </c>
      <c r="G327" s="13">
        <f>E327*F327</f>
        <v>823.68299999999999</v>
      </c>
    </row>
    <row r="328" spans="1:8" x14ac:dyDescent="0.2">
      <c r="A328" s="8"/>
      <c r="B328" s="8"/>
      <c r="C328" s="18"/>
      <c r="D328" s="10"/>
      <c r="E328" s="15"/>
      <c r="F328" s="15"/>
      <c r="G328" s="15"/>
    </row>
    <row r="329" spans="1:8" x14ac:dyDescent="0.2">
      <c r="A329" s="75" t="s">
        <v>545</v>
      </c>
      <c r="B329" s="75"/>
      <c r="C329" s="82" t="s">
        <v>546</v>
      </c>
      <c r="D329" s="77"/>
      <c r="E329" s="77"/>
      <c r="F329" s="77"/>
      <c r="G329" s="79">
        <f>G330+G334+G336</f>
        <v>27277.186399999999</v>
      </c>
    </row>
    <row r="330" spans="1:8" ht="21" x14ac:dyDescent="0.2">
      <c r="A330" s="3" t="s">
        <v>547</v>
      </c>
      <c r="B330" s="3"/>
      <c r="C330" s="20" t="s">
        <v>548</v>
      </c>
      <c r="D330" s="5"/>
      <c r="E330" s="5"/>
      <c r="F330" s="5"/>
      <c r="G330" s="7">
        <f>SUM(G331:G333)</f>
        <v>12094.8424</v>
      </c>
    </row>
    <row r="331" spans="1:8" ht="22.5" x14ac:dyDescent="0.2">
      <c r="A331" s="8" t="s">
        <v>549</v>
      </c>
      <c r="B331" s="97" t="s">
        <v>809</v>
      </c>
      <c r="C331" s="18" t="s">
        <v>854</v>
      </c>
      <c r="D331" s="10" t="s">
        <v>7</v>
      </c>
      <c r="E331" s="15">
        <v>140.12</v>
      </c>
      <c r="F331" s="15">
        <v>72.38</v>
      </c>
      <c r="G331" s="13">
        <f t="shared" ref="G331:G333" si="37">E331*F331</f>
        <v>10141.8856</v>
      </c>
    </row>
    <row r="332" spans="1:8" ht="22.5" x14ac:dyDescent="0.2">
      <c r="A332" s="8" t="s">
        <v>550</v>
      </c>
      <c r="B332" s="97" t="s">
        <v>809</v>
      </c>
      <c r="C332" s="18" t="s">
        <v>551</v>
      </c>
      <c r="D332" s="10" t="s">
        <v>7</v>
      </c>
      <c r="E332" s="15">
        <v>5</v>
      </c>
      <c r="F332" s="15">
        <v>60.55</v>
      </c>
      <c r="G332" s="13">
        <f t="shared" si="37"/>
        <v>302.75</v>
      </c>
    </row>
    <row r="333" spans="1:8" ht="22.5" x14ac:dyDescent="0.2">
      <c r="A333" s="8" t="s">
        <v>552</v>
      </c>
      <c r="B333" s="97" t="s">
        <v>809</v>
      </c>
      <c r="C333" s="18" t="s">
        <v>855</v>
      </c>
      <c r="D333" s="10" t="s">
        <v>7</v>
      </c>
      <c r="E333" s="15">
        <v>49.72</v>
      </c>
      <c r="F333" s="15">
        <v>33.19</v>
      </c>
      <c r="G333" s="13">
        <f t="shared" si="37"/>
        <v>1650.2067999999999</v>
      </c>
    </row>
    <row r="334" spans="1:8" ht="21" x14ac:dyDescent="0.2">
      <c r="A334" s="3" t="s">
        <v>553</v>
      </c>
      <c r="B334" s="3"/>
      <c r="C334" s="20" t="s">
        <v>554</v>
      </c>
      <c r="D334" s="5"/>
      <c r="E334" s="5"/>
      <c r="F334" s="5"/>
      <c r="G334" s="7">
        <f>G335</f>
        <v>4776.3900000000003</v>
      </c>
    </row>
    <row r="335" spans="1:8" ht="22.5" x14ac:dyDescent="0.2">
      <c r="A335" s="8" t="s">
        <v>555</v>
      </c>
      <c r="B335" s="97" t="s">
        <v>809</v>
      </c>
      <c r="C335" s="18" t="s">
        <v>556</v>
      </c>
      <c r="D335" s="10" t="s">
        <v>7</v>
      </c>
      <c r="E335" s="15">
        <v>73</v>
      </c>
      <c r="F335" s="15">
        <v>65.430000000000007</v>
      </c>
      <c r="G335" s="13">
        <f>E335*F335</f>
        <v>4776.3900000000003</v>
      </c>
    </row>
    <row r="336" spans="1:8" x14ac:dyDescent="0.2">
      <c r="A336" s="3" t="s">
        <v>557</v>
      </c>
      <c r="B336" s="3"/>
      <c r="C336" s="20" t="s">
        <v>558</v>
      </c>
      <c r="D336" s="5"/>
      <c r="E336" s="5"/>
      <c r="F336" s="5"/>
      <c r="G336" s="7">
        <f>SUM(G337:G338)</f>
        <v>10405.953999999998</v>
      </c>
    </row>
    <row r="337" spans="1:7" ht="22.5" x14ac:dyDescent="0.2">
      <c r="A337" s="8" t="s">
        <v>559</v>
      </c>
      <c r="B337" s="97" t="s">
        <v>809</v>
      </c>
      <c r="C337" s="18" t="s">
        <v>560</v>
      </c>
      <c r="D337" s="10" t="s">
        <v>561</v>
      </c>
      <c r="E337" s="21">
        <v>33840</v>
      </c>
      <c r="F337" s="15">
        <v>0.28999999999999998</v>
      </c>
      <c r="G337" s="13">
        <f t="shared" ref="G337:G338" si="38">E337*F337</f>
        <v>9813.5999999999985</v>
      </c>
    </row>
    <row r="338" spans="1:7" ht="22.5" x14ac:dyDescent="0.2">
      <c r="A338" s="8" t="s">
        <v>562</v>
      </c>
      <c r="B338" s="97" t="s">
        <v>809</v>
      </c>
      <c r="C338" s="18" t="s">
        <v>563</v>
      </c>
      <c r="D338" s="10" t="s">
        <v>32</v>
      </c>
      <c r="E338" s="15">
        <v>40.6</v>
      </c>
      <c r="F338" s="15">
        <v>14.59</v>
      </c>
      <c r="G338" s="13">
        <f t="shared" si="38"/>
        <v>592.35400000000004</v>
      </c>
    </row>
    <row r="339" spans="1:7" x14ac:dyDescent="0.2">
      <c r="A339" s="8"/>
      <c r="B339" s="8"/>
      <c r="C339" s="18"/>
      <c r="D339" s="10"/>
      <c r="E339" s="15"/>
      <c r="F339" s="15"/>
      <c r="G339" s="15"/>
    </row>
    <row r="340" spans="1:7" x14ac:dyDescent="0.2">
      <c r="A340" s="75" t="s">
        <v>564</v>
      </c>
      <c r="B340" s="75"/>
      <c r="C340" s="82" t="s">
        <v>565</v>
      </c>
      <c r="D340" s="80"/>
      <c r="E340" s="80"/>
      <c r="F340" s="80"/>
      <c r="G340" s="79">
        <f>G341+G344+G352</f>
        <v>189121.02129999996</v>
      </c>
    </row>
    <row r="341" spans="1:7" x14ac:dyDescent="0.2">
      <c r="A341" s="3" t="s">
        <v>566</v>
      </c>
      <c r="B341" s="3"/>
      <c r="C341" s="20" t="s">
        <v>567</v>
      </c>
      <c r="D341" s="5"/>
      <c r="E341" s="5"/>
      <c r="F341" s="5"/>
      <c r="G341" s="7">
        <f>SUM(G342:G343)</f>
        <v>55970.45</v>
      </c>
    </row>
    <row r="342" spans="1:7" x14ac:dyDescent="0.2">
      <c r="A342" s="8" t="s">
        <v>568</v>
      </c>
      <c r="B342" s="97" t="s">
        <v>809</v>
      </c>
      <c r="C342" s="18" t="s">
        <v>569</v>
      </c>
      <c r="D342" s="10" t="s">
        <v>7</v>
      </c>
      <c r="E342" s="15">
        <v>953.5</v>
      </c>
      <c r="F342" s="15">
        <v>13.22</v>
      </c>
      <c r="G342" s="13">
        <f t="shared" ref="G342:G343" si="39">E342*F342</f>
        <v>12605.27</v>
      </c>
    </row>
    <row r="343" spans="1:7" x14ac:dyDescent="0.2">
      <c r="A343" s="8" t="s">
        <v>570</v>
      </c>
      <c r="B343" s="97" t="s">
        <v>809</v>
      </c>
      <c r="C343" s="18" t="s">
        <v>571</v>
      </c>
      <c r="D343" s="10" t="s">
        <v>7</v>
      </c>
      <c r="E343" s="15">
        <v>953.5</v>
      </c>
      <c r="F343" s="15">
        <v>45.48</v>
      </c>
      <c r="G343" s="13">
        <f t="shared" si="39"/>
        <v>43365.18</v>
      </c>
    </row>
    <row r="344" spans="1:7" x14ac:dyDescent="0.2">
      <c r="A344" s="3" t="s">
        <v>572</v>
      </c>
      <c r="B344" s="3"/>
      <c r="C344" s="20" t="s">
        <v>573</v>
      </c>
      <c r="D344" s="5"/>
      <c r="E344" s="5"/>
      <c r="F344" s="5"/>
      <c r="G344" s="7">
        <f>SUM(G345:G351)</f>
        <v>109338.50539999999</v>
      </c>
    </row>
    <row r="345" spans="1:7" x14ac:dyDescent="0.2">
      <c r="A345" s="8" t="s">
        <v>574</v>
      </c>
      <c r="B345" s="97" t="s">
        <v>809</v>
      </c>
      <c r="C345" s="18" t="s">
        <v>569</v>
      </c>
      <c r="D345" s="10" t="s">
        <v>7</v>
      </c>
      <c r="E345" s="15">
        <v>686.95</v>
      </c>
      <c r="F345" s="15">
        <v>7.35</v>
      </c>
      <c r="G345" s="13">
        <f t="shared" ref="G345:G351" si="40">E345*F345</f>
        <v>5049.0825000000004</v>
      </c>
    </row>
    <row r="346" spans="1:7" x14ac:dyDescent="0.2">
      <c r="A346" s="8" t="s">
        <v>575</v>
      </c>
      <c r="B346" s="97" t="s">
        <v>809</v>
      </c>
      <c r="C346" s="18" t="s">
        <v>576</v>
      </c>
      <c r="D346" s="10" t="s">
        <v>7</v>
      </c>
      <c r="E346" s="15">
        <v>475.22</v>
      </c>
      <c r="F346" s="15">
        <v>37.39</v>
      </c>
      <c r="G346" s="13">
        <f t="shared" si="40"/>
        <v>17768.4758</v>
      </c>
    </row>
    <row r="347" spans="1:7" x14ac:dyDescent="0.2">
      <c r="A347" s="8" t="s">
        <v>577</v>
      </c>
      <c r="B347" s="97" t="s">
        <v>809</v>
      </c>
      <c r="C347" s="18" t="s">
        <v>571</v>
      </c>
      <c r="D347" s="10" t="s">
        <v>7</v>
      </c>
      <c r="E347" s="15">
        <v>211.73</v>
      </c>
      <c r="F347" s="15">
        <v>45.54</v>
      </c>
      <c r="G347" s="13">
        <f t="shared" si="40"/>
        <v>9642.1841999999997</v>
      </c>
    </row>
    <row r="348" spans="1:7" x14ac:dyDescent="0.2">
      <c r="A348" s="8" t="s">
        <v>578</v>
      </c>
      <c r="B348" s="97" t="s">
        <v>809</v>
      </c>
      <c r="C348" s="18" t="s">
        <v>579</v>
      </c>
      <c r="D348" s="10" t="s">
        <v>7</v>
      </c>
      <c r="E348" s="15">
        <v>759.79</v>
      </c>
      <c r="F348" s="15">
        <v>25.01</v>
      </c>
      <c r="G348" s="13">
        <f t="shared" si="40"/>
        <v>19002.347900000001</v>
      </c>
    </row>
    <row r="349" spans="1:7" ht="22.5" x14ac:dyDescent="0.2">
      <c r="A349" s="8" t="s">
        <v>580</v>
      </c>
      <c r="B349" s="97" t="s">
        <v>809</v>
      </c>
      <c r="C349" s="18" t="s">
        <v>581</v>
      </c>
      <c r="D349" s="10" t="s">
        <v>7</v>
      </c>
      <c r="E349" s="15">
        <v>475.22</v>
      </c>
      <c r="F349" s="15">
        <v>120.35</v>
      </c>
      <c r="G349" s="13">
        <f t="shared" si="40"/>
        <v>57192.726999999999</v>
      </c>
    </row>
    <row r="350" spans="1:7" x14ac:dyDescent="0.2">
      <c r="A350" s="8" t="s">
        <v>582</v>
      </c>
      <c r="B350" s="97" t="s">
        <v>809</v>
      </c>
      <c r="C350" s="18" t="s">
        <v>583</v>
      </c>
      <c r="D350" s="10" t="s">
        <v>32</v>
      </c>
      <c r="E350" s="15">
        <v>12</v>
      </c>
      <c r="F350" s="15">
        <v>12.51</v>
      </c>
      <c r="G350" s="13">
        <f t="shared" si="40"/>
        <v>150.12</v>
      </c>
    </row>
    <row r="351" spans="1:7" x14ac:dyDescent="0.2">
      <c r="A351" s="8" t="s">
        <v>584</v>
      </c>
      <c r="B351" s="97" t="s">
        <v>809</v>
      </c>
      <c r="C351" s="18" t="s">
        <v>585</v>
      </c>
      <c r="D351" s="10" t="s">
        <v>32</v>
      </c>
      <c r="E351" s="15">
        <v>16.8</v>
      </c>
      <c r="F351" s="15">
        <v>31.76</v>
      </c>
      <c r="G351" s="13">
        <f t="shared" si="40"/>
        <v>533.5680000000001</v>
      </c>
    </row>
    <row r="352" spans="1:7" x14ac:dyDescent="0.2">
      <c r="A352" s="3" t="s">
        <v>586</v>
      </c>
      <c r="B352" s="3"/>
      <c r="C352" s="20" t="s">
        <v>587</v>
      </c>
      <c r="D352" s="5"/>
      <c r="E352" s="5"/>
      <c r="F352" s="5"/>
      <c r="G352" s="7">
        <f>SUM(G353:G354)</f>
        <v>23812.065899999998</v>
      </c>
    </row>
    <row r="353" spans="1:7" x14ac:dyDescent="0.2">
      <c r="A353" s="8" t="s">
        <v>588</v>
      </c>
      <c r="B353" s="97" t="s">
        <v>809</v>
      </c>
      <c r="C353" s="18" t="s">
        <v>569</v>
      </c>
      <c r="D353" s="10" t="s">
        <v>7</v>
      </c>
      <c r="E353" s="15">
        <v>450.73</v>
      </c>
      <c r="F353" s="15">
        <v>7.35</v>
      </c>
      <c r="G353" s="13">
        <f t="shared" ref="G353:G354" si="41">E353*F353</f>
        <v>3312.8654999999999</v>
      </c>
    </row>
    <row r="354" spans="1:7" x14ac:dyDescent="0.2">
      <c r="A354" s="8" t="s">
        <v>589</v>
      </c>
      <c r="B354" s="97" t="s">
        <v>809</v>
      </c>
      <c r="C354" s="18" t="s">
        <v>571</v>
      </c>
      <c r="D354" s="10" t="s">
        <v>7</v>
      </c>
      <c r="E354" s="15">
        <v>450.73</v>
      </c>
      <c r="F354" s="15">
        <v>45.48</v>
      </c>
      <c r="G354" s="13">
        <f t="shared" si="41"/>
        <v>20499.200399999998</v>
      </c>
    </row>
    <row r="355" spans="1:7" x14ac:dyDescent="0.2">
      <c r="A355" s="8"/>
      <c r="B355" s="8"/>
      <c r="C355" s="18"/>
      <c r="D355" s="10"/>
      <c r="E355" s="15"/>
      <c r="F355" s="15"/>
      <c r="G355" s="13"/>
    </row>
    <row r="356" spans="1:7" x14ac:dyDescent="0.2">
      <c r="A356" s="75" t="s">
        <v>590</v>
      </c>
      <c r="B356" s="75"/>
      <c r="C356" s="82" t="s">
        <v>591</v>
      </c>
      <c r="D356" s="80"/>
      <c r="E356" s="80"/>
      <c r="F356" s="80"/>
      <c r="G356" s="79">
        <f>G357+G361+G366+G370</f>
        <v>186870.27930000002</v>
      </c>
    </row>
    <row r="357" spans="1:7" ht="21" x14ac:dyDescent="0.2">
      <c r="A357" s="3" t="s">
        <v>592</v>
      </c>
      <c r="B357" s="3"/>
      <c r="C357" s="20" t="s">
        <v>593</v>
      </c>
      <c r="D357" s="5"/>
      <c r="E357" s="5"/>
      <c r="F357" s="5"/>
      <c r="G357" s="7">
        <f>SUM(G358:G360)</f>
        <v>25419.523300000001</v>
      </c>
    </row>
    <row r="358" spans="1:7" x14ac:dyDescent="0.2">
      <c r="A358" s="8" t="s">
        <v>594</v>
      </c>
      <c r="B358" s="97" t="s">
        <v>809</v>
      </c>
      <c r="C358" s="18" t="s">
        <v>595</v>
      </c>
      <c r="D358" s="10" t="s">
        <v>7</v>
      </c>
      <c r="E358" s="15">
        <v>10</v>
      </c>
      <c r="F358" s="15">
        <v>42.88</v>
      </c>
      <c r="G358" s="13">
        <f t="shared" ref="G358:G360" si="42">E358*F358</f>
        <v>428.8</v>
      </c>
    </row>
    <row r="359" spans="1:7" x14ac:dyDescent="0.2">
      <c r="A359" s="8" t="s">
        <v>596</v>
      </c>
      <c r="B359" s="97" t="s">
        <v>809</v>
      </c>
      <c r="C359" s="18" t="s">
        <v>125</v>
      </c>
      <c r="D359" s="10" t="s">
        <v>7</v>
      </c>
      <c r="E359" s="15">
        <v>10</v>
      </c>
      <c r="F359" s="15">
        <v>9.59</v>
      </c>
      <c r="G359" s="13">
        <f t="shared" si="42"/>
        <v>95.9</v>
      </c>
    </row>
    <row r="360" spans="1:7" ht="22.5" x14ac:dyDescent="0.2">
      <c r="A360" s="8" t="s">
        <v>597</v>
      </c>
      <c r="B360" s="97" t="s">
        <v>809</v>
      </c>
      <c r="C360" s="18" t="s">
        <v>598</v>
      </c>
      <c r="D360" s="10" t="s">
        <v>7</v>
      </c>
      <c r="E360" s="15">
        <v>750.07</v>
      </c>
      <c r="F360" s="15">
        <v>33.19</v>
      </c>
      <c r="G360" s="13">
        <f t="shared" si="42"/>
        <v>24894.8233</v>
      </c>
    </row>
    <row r="361" spans="1:7" x14ac:dyDescent="0.2">
      <c r="A361" s="3" t="s">
        <v>599</v>
      </c>
      <c r="B361" s="3"/>
      <c r="C361" s="20" t="s">
        <v>600</v>
      </c>
      <c r="D361" s="5"/>
      <c r="E361" s="5"/>
      <c r="F361" s="5"/>
      <c r="G361" s="7">
        <f>SUM(G362:G365)</f>
        <v>150849.62900000002</v>
      </c>
    </row>
    <row r="362" spans="1:7" ht="22.5" x14ac:dyDescent="0.2">
      <c r="A362" s="8" t="s">
        <v>601</v>
      </c>
      <c r="B362" s="97" t="s">
        <v>809</v>
      </c>
      <c r="C362" s="18" t="s">
        <v>602</v>
      </c>
      <c r="D362" s="10" t="s">
        <v>7</v>
      </c>
      <c r="E362" s="15">
        <v>12.87</v>
      </c>
      <c r="F362" s="15">
        <v>66.66</v>
      </c>
      <c r="G362" s="13">
        <f t="shared" ref="G362:G365" si="43">E362*F362</f>
        <v>857.91419999999994</v>
      </c>
    </row>
    <row r="363" spans="1:7" x14ac:dyDescent="0.2">
      <c r="A363" s="8" t="s">
        <v>603</v>
      </c>
      <c r="B363" s="97" t="s">
        <v>809</v>
      </c>
      <c r="C363" s="18" t="s">
        <v>604</v>
      </c>
      <c r="D363" s="10" t="s">
        <v>7</v>
      </c>
      <c r="E363" s="15">
        <v>3.94</v>
      </c>
      <c r="F363" s="15">
        <v>244.63</v>
      </c>
      <c r="G363" s="13">
        <f t="shared" si="43"/>
        <v>963.84219999999993</v>
      </c>
    </row>
    <row r="364" spans="1:7" ht="22.5" x14ac:dyDescent="0.2">
      <c r="A364" s="8" t="s">
        <v>605</v>
      </c>
      <c r="B364" s="97" t="s">
        <v>809</v>
      </c>
      <c r="C364" s="18" t="s">
        <v>856</v>
      </c>
      <c r="D364" s="10" t="s">
        <v>7</v>
      </c>
      <c r="E364" s="15">
        <v>609.82000000000005</v>
      </c>
      <c r="F364" s="15">
        <v>223.18</v>
      </c>
      <c r="G364" s="13">
        <f t="shared" si="43"/>
        <v>136099.62760000001</v>
      </c>
    </row>
    <row r="365" spans="1:7" ht="22.5" x14ac:dyDescent="0.2">
      <c r="A365" s="8" t="s">
        <v>606</v>
      </c>
      <c r="B365" s="97" t="s">
        <v>809</v>
      </c>
      <c r="C365" s="18" t="s">
        <v>607</v>
      </c>
      <c r="D365" s="10" t="s">
        <v>7</v>
      </c>
      <c r="E365" s="15">
        <v>140.25</v>
      </c>
      <c r="F365" s="15">
        <v>92.18</v>
      </c>
      <c r="G365" s="13">
        <f t="shared" si="43"/>
        <v>12928.245000000001</v>
      </c>
    </row>
    <row r="366" spans="1:7" x14ac:dyDescent="0.2">
      <c r="A366" s="3" t="s">
        <v>608</v>
      </c>
      <c r="B366" s="3"/>
      <c r="C366" s="20" t="s">
        <v>609</v>
      </c>
      <c r="D366" s="5"/>
      <c r="E366" s="5"/>
      <c r="F366" s="5"/>
      <c r="G366" s="7">
        <f>SUM(G367:G369)</f>
        <v>5548.255000000001</v>
      </c>
    </row>
    <row r="367" spans="1:7" ht="22.5" x14ac:dyDescent="0.2">
      <c r="A367" s="8" t="s">
        <v>610</v>
      </c>
      <c r="B367" s="97" t="s">
        <v>809</v>
      </c>
      <c r="C367" s="18" t="s">
        <v>857</v>
      </c>
      <c r="D367" s="10" t="s">
        <v>32</v>
      </c>
      <c r="E367" s="15">
        <v>29.5</v>
      </c>
      <c r="F367" s="15">
        <v>141.11000000000001</v>
      </c>
      <c r="G367" s="13">
        <f t="shared" ref="G367:G369" si="44">E367*F367</f>
        <v>4162.7450000000008</v>
      </c>
    </row>
    <row r="368" spans="1:7" ht="22.5" x14ac:dyDescent="0.2">
      <c r="A368" s="8" t="s">
        <v>611</v>
      </c>
      <c r="B368" s="97" t="s">
        <v>809</v>
      </c>
      <c r="C368" s="18" t="s">
        <v>858</v>
      </c>
      <c r="D368" s="10" t="s">
        <v>32</v>
      </c>
      <c r="E368" s="15">
        <v>7.7</v>
      </c>
      <c r="F368" s="15">
        <v>162.19999999999999</v>
      </c>
      <c r="G368" s="13">
        <f t="shared" si="44"/>
        <v>1248.94</v>
      </c>
    </row>
    <row r="369" spans="1:7" ht="22.5" x14ac:dyDescent="0.2">
      <c r="A369" s="8" t="s">
        <v>612</v>
      </c>
      <c r="B369" s="97" t="s">
        <v>809</v>
      </c>
      <c r="C369" s="18" t="s">
        <v>613</v>
      </c>
      <c r="D369" s="10" t="s">
        <v>32</v>
      </c>
      <c r="E369" s="15">
        <v>1</v>
      </c>
      <c r="F369" s="15">
        <v>136.57</v>
      </c>
      <c r="G369" s="13">
        <f t="shared" si="44"/>
        <v>136.57</v>
      </c>
    </row>
    <row r="370" spans="1:7" x14ac:dyDescent="0.2">
      <c r="A370" s="3" t="s">
        <v>614</v>
      </c>
      <c r="B370" s="3"/>
      <c r="C370" s="20" t="s">
        <v>615</v>
      </c>
      <c r="D370" s="5"/>
      <c r="E370" s="5"/>
      <c r="F370" s="5"/>
      <c r="G370" s="7">
        <f>G371</f>
        <v>5052.8720000000003</v>
      </c>
    </row>
    <row r="371" spans="1:7" x14ac:dyDescent="0.2">
      <c r="A371" s="8" t="s">
        <v>616</v>
      </c>
      <c r="B371" s="97" t="s">
        <v>809</v>
      </c>
      <c r="C371" s="18" t="s">
        <v>617</v>
      </c>
      <c r="D371" s="10" t="s">
        <v>32</v>
      </c>
      <c r="E371" s="15">
        <v>53.6</v>
      </c>
      <c r="F371" s="15">
        <v>94.27</v>
      </c>
      <c r="G371" s="13">
        <f>E371*F371</f>
        <v>5052.8720000000003</v>
      </c>
    </row>
    <row r="372" spans="1:7" x14ac:dyDescent="0.2">
      <c r="A372" s="8"/>
      <c r="B372" s="8"/>
      <c r="C372" s="18"/>
      <c r="D372" s="10"/>
      <c r="E372" s="15"/>
      <c r="F372" s="15"/>
      <c r="G372" s="13"/>
    </row>
    <row r="373" spans="1:7" x14ac:dyDescent="0.2">
      <c r="A373" s="75" t="s">
        <v>618</v>
      </c>
      <c r="B373" s="75"/>
      <c r="C373" s="82" t="s">
        <v>619</v>
      </c>
      <c r="D373" s="80"/>
      <c r="E373" s="80"/>
      <c r="F373" s="80"/>
      <c r="G373" s="79">
        <f>G374+G379</f>
        <v>37723.586300000003</v>
      </c>
    </row>
    <row r="374" spans="1:7" x14ac:dyDescent="0.2">
      <c r="A374" s="3" t="s">
        <v>620</v>
      </c>
      <c r="B374" s="3"/>
      <c r="C374" s="20" t="s">
        <v>619</v>
      </c>
      <c r="D374" s="5"/>
      <c r="E374" s="5"/>
      <c r="F374" s="5"/>
      <c r="G374" s="7">
        <f>SUM(G375:G378)</f>
        <v>30044.616300000002</v>
      </c>
    </row>
    <row r="375" spans="1:7" x14ac:dyDescent="0.2">
      <c r="A375" s="8" t="s">
        <v>621</v>
      </c>
      <c r="B375" s="97" t="s">
        <v>809</v>
      </c>
      <c r="C375" s="18" t="s">
        <v>622</v>
      </c>
      <c r="D375" s="10" t="s">
        <v>7</v>
      </c>
      <c r="E375" s="15">
        <v>135.79</v>
      </c>
      <c r="F375" s="15">
        <v>121.97</v>
      </c>
      <c r="G375" s="13">
        <f t="shared" ref="G375:G378" si="45">E375*F375</f>
        <v>16562.3063</v>
      </c>
    </row>
    <row r="376" spans="1:7" x14ac:dyDescent="0.2">
      <c r="A376" s="8" t="s">
        <v>623</v>
      </c>
      <c r="B376" s="97" t="s">
        <v>809</v>
      </c>
      <c r="C376" s="18" t="s">
        <v>624</v>
      </c>
      <c r="D376" s="10" t="s">
        <v>7</v>
      </c>
      <c r="E376" s="15">
        <v>37.75</v>
      </c>
      <c r="F376" s="15">
        <v>156.44999999999999</v>
      </c>
      <c r="G376" s="13">
        <f t="shared" si="45"/>
        <v>5905.9874999999993</v>
      </c>
    </row>
    <row r="377" spans="1:7" ht="22.5" x14ac:dyDescent="0.2">
      <c r="A377" s="8" t="s">
        <v>625</v>
      </c>
      <c r="B377" s="97" t="s">
        <v>809</v>
      </c>
      <c r="C377" s="22" t="s">
        <v>626</v>
      </c>
      <c r="D377" s="10" t="s">
        <v>7</v>
      </c>
      <c r="E377" s="15">
        <v>6.28</v>
      </c>
      <c r="F377" s="15">
        <v>269.7</v>
      </c>
      <c r="G377" s="13">
        <f t="shared" si="45"/>
        <v>1693.7159999999999</v>
      </c>
    </row>
    <row r="378" spans="1:7" ht="22.5" x14ac:dyDescent="0.2">
      <c r="A378" s="8" t="s">
        <v>627</v>
      </c>
      <c r="B378" s="97" t="s">
        <v>809</v>
      </c>
      <c r="C378" s="22" t="s">
        <v>628</v>
      </c>
      <c r="D378" s="10" t="s">
        <v>7</v>
      </c>
      <c r="E378" s="15">
        <v>33.35</v>
      </c>
      <c r="F378" s="15">
        <v>176.39</v>
      </c>
      <c r="G378" s="13">
        <f t="shared" si="45"/>
        <v>5882.6064999999999</v>
      </c>
    </row>
    <row r="379" spans="1:7" x14ac:dyDescent="0.2">
      <c r="A379" s="3" t="s">
        <v>629</v>
      </c>
      <c r="B379" s="3"/>
      <c r="C379" s="20" t="s">
        <v>630</v>
      </c>
      <c r="D379" s="5"/>
      <c r="E379" s="5"/>
      <c r="F379" s="5"/>
      <c r="G379" s="7">
        <f>G380</f>
        <v>7678.9700000000012</v>
      </c>
    </row>
    <row r="380" spans="1:7" x14ac:dyDescent="0.2">
      <c r="A380" s="8" t="s">
        <v>631</v>
      </c>
      <c r="B380" s="97" t="s">
        <v>809</v>
      </c>
      <c r="C380" s="18" t="s">
        <v>632</v>
      </c>
      <c r="D380" s="10" t="s">
        <v>42</v>
      </c>
      <c r="E380" s="15">
        <v>13</v>
      </c>
      <c r="F380" s="15">
        <v>590.69000000000005</v>
      </c>
      <c r="G380" s="13">
        <f>E380*F380</f>
        <v>7678.9700000000012</v>
      </c>
    </row>
    <row r="381" spans="1:7" x14ac:dyDescent="0.2">
      <c r="A381" s="8"/>
      <c r="B381" s="8"/>
      <c r="C381" s="18"/>
      <c r="D381" s="10"/>
      <c r="E381" s="15"/>
      <c r="F381" s="15"/>
      <c r="G381" s="13"/>
    </row>
    <row r="382" spans="1:7" x14ac:dyDescent="0.2">
      <c r="A382" s="75" t="s">
        <v>633</v>
      </c>
      <c r="B382" s="75"/>
      <c r="C382" s="82" t="s">
        <v>634</v>
      </c>
      <c r="D382" s="80"/>
      <c r="E382" s="80"/>
      <c r="F382" s="80"/>
      <c r="G382" s="79">
        <f>G383+G387+G397</f>
        <v>108164.77530000001</v>
      </c>
    </row>
    <row r="383" spans="1:7" x14ac:dyDescent="0.2">
      <c r="A383" s="3" t="s">
        <v>635</v>
      </c>
      <c r="B383" s="3"/>
      <c r="C383" s="20" t="s">
        <v>636</v>
      </c>
      <c r="D383" s="5"/>
      <c r="E383" s="5"/>
      <c r="F383" s="5"/>
      <c r="G383" s="7">
        <f>SUM(G384:G386)</f>
        <v>64747.650799999996</v>
      </c>
    </row>
    <row r="384" spans="1:7" x14ac:dyDescent="0.2">
      <c r="A384" s="8" t="s">
        <v>637</v>
      </c>
      <c r="B384" s="97" t="s">
        <v>809</v>
      </c>
      <c r="C384" s="18" t="s">
        <v>638</v>
      </c>
      <c r="D384" s="10" t="s">
        <v>7</v>
      </c>
      <c r="E384" s="15">
        <v>962.04</v>
      </c>
      <c r="F384" s="15">
        <v>33.51</v>
      </c>
      <c r="G384" s="13">
        <f t="shared" ref="G384:G386" si="46">E384*F384</f>
        <v>32237.960399999996</v>
      </c>
    </row>
    <row r="385" spans="1:7" x14ac:dyDescent="0.2">
      <c r="A385" s="8" t="s">
        <v>639</v>
      </c>
      <c r="B385" s="97" t="s">
        <v>809</v>
      </c>
      <c r="C385" s="18" t="s">
        <v>640</v>
      </c>
      <c r="D385" s="10" t="s">
        <v>7</v>
      </c>
      <c r="E385" s="15">
        <v>787.26</v>
      </c>
      <c r="F385" s="15">
        <v>33.1</v>
      </c>
      <c r="G385" s="13">
        <f t="shared" si="46"/>
        <v>26058.306</v>
      </c>
    </row>
    <row r="386" spans="1:7" x14ac:dyDescent="0.2">
      <c r="A386" s="8" t="s">
        <v>641</v>
      </c>
      <c r="B386" s="97" t="s">
        <v>809</v>
      </c>
      <c r="C386" s="18" t="s">
        <v>642</v>
      </c>
      <c r="D386" s="10" t="s">
        <v>7</v>
      </c>
      <c r="E386" s="15">
        <v>184.22</v>
      </c>
      <c r="F386" s="15">
        <v>35.020000000000003</v>
      </c>
      <c r="G386" s="13">
        <f t="shared" si="46"/>
        <v>6451.3844000000008</v>
      </c>
    </row>
    <row r="387" spans="1:7" x14ac:dyDescent="0.2">
      <c r="A387" s="3" t="s">
        <v>643</v>
      </c>
      <c r="B387" s="3"/>
      <c r="C387" s="20" t="s">
        <v>644</v>
      </c>
      <c r="D387" s="5"/>
      <c r="E387" s="5"/>
      <c r="F387" s="5"/>
      <c r="G387" s="7">
        <f>SUM(G388:G396)</f>
        <v>28149.464400000001</v>
      </c>
    </row>
    <row r="388" spans="1:7" ht="22.5" x14ac:dyDescent="0.2">
      <c r="A388" s="8" t="s">
        <v>645</v>
      </c>
      <c r="B388" s="97" t="s">
        <v>809</v>
      </c>
      <c r="C388" s="18" t="s">
        <v>646</v>
      </c>
      <c r="D388" s="10" t="s">
        <v>7</v>
      </c>
      <c r="E388" s="15">
        <v>182.79</v>
      </c>
      <c r="F388" s="15">
        <v>64.34</v>
      </c>
      <c r="G388" s="13">
        <f t="shared" ref="G388:G396" si="47">E388*F388</f>
        <v>11760.7086</v>
      </c>
    </row>
    <row r="389" spans="1:7" x14ac:dyDescent="0.2">
      <c r="A389" s="8" t="s">
        <v>647</v>
      </c>
      <c r="B389" s="97" t="s">
        <v>809</v>
      </c>
      <c r="C389" s="18" t="s">
        <v>648</v>
      </c>
      <c r="D389" s="10" t="s">
        <v>7</v>
      </c>
      <c r="E389" s="15">
        <v>272.26</v>
      </c>
      <c r="F389" s="15">
        <v>34.58</v>
      </c>
      <c r="G389" s="13">
        <f t="shared" si="47"/>
        <v>9414.7507999999998</v>
      </c>
    </row>
    <row r="390" spans="1:7" ht="22.5" x14ac:dyDescent="0.2">
      <c r="A390" s="8" t="s">
        <v>649</v>
      </c>
      <c r="B390" s="97" t="s">
        <v>809</v>
      </c>
      <c r="C390" s="18" t="s">
        <v>650</v>
      </c>
      <c r="D390" s="10" t="s">
        <v>32</v>
      </c>
      <c r="E390" s="15">
        <v>365.5</v>
      </c>
      <c r="F390" s="15">
        <v>15.87</v>
      </c>
      <c r="G390" s="13">
        <f t="shared" si="47"/>
        <v>5800.4849999999997</v>
      </c>
    </row>
    <row r="391" spans="1:7" ht="22.5" x14ac:dyDescent="0.2">
      <c r="A391" s="8" t="s">
        <v>651</v>
      </c>
      <c r="B391" s="97" t="s">
        <v>809</v>
      </c>
      <c r="C391" s="18" t="s">
        <v>859</v>
      </c>
      <c r="D391" s="10" t="s">
        <v>32</v>
      </c>
      <c r="E391" s="15">
        <v>9</v>
      </c>
      <c r="F391" s="15">
        <v>8.1300000000000008</v>
      </c>
      <c r="G391" s="13">
        <f t="shared" si="47"/>
        <v>73.17</v>
      </c>
    </row>
    <row r="392" spans="1:7" ht="22.5" x14ac:dyDescent="0.2">
      <c r="A392" s="8" t="s">
        <v>652</v>
      </c>
      <c r="B392" s="97" t="s">
        <v>809</v>
      </c>
      <c r="C392" s="18" t="s">
        <v>860</v>
      </c>
      <c r="D392" s="10" t="s">
        <v>32</v>
      </c>
      <c r="E392" s="15">
        <v>15</v>
      </c>
      <c r="F392" s="15">
        <v>11.15</v>
      </c>
      <c r="G392" s="13">
        <f t="shared" si="47"/>
        <v>167.25</v>
      </c>
    </row>
    <row r="393" spans="1:7" ht="22.5" x14ac:dyDescent="0.2">
      <c r="A393" s="8" t="s">
        <v>653</v>
      </c>
      <c r="B393" s="97" t="s">
        <v>809</v>
      </c>
      <c r="C393" s="18" t="s">
        <v>861</v>
      </c>
      <c r="D393" s="10" t="s">
        <v>32</v>
      </c>
      <c r="E393" s="15">
        <v>19</v>
      </c>
      <c r="F393" s="15">
        <v>11.46</v>
      </c>
      <c r="G393" s="13">
        <f t="shared" si="47"/>
        <v>217.74</v>
      </c>
    </row>
    <row r="394" spans="1:7" ht="22.5" x14ac:dyDescent="0.2">
      <c r="A394" s="8" t="s">
        <v>654</v>
      </c>
      <c r="B394" s="97" t="s">
        <v>809</v>
      </c>
      <c r="C394" s="18" t="s">
        <v>862</v>
      </c>
      <c r="D394" s="10" t="s">
        <v>32</v>
      </c>
      <c r="E394" s="15">
        <v>16</v>
      </c>
      <c r="F394" s="15">
        <v>14.49</v>
      </c>
      <c r="G394" s="13">
        <f t="shared" si="47"/>
        <v>231.84</v>
      </c>
    </row>
    <row r="395" spans="1:7" ht="22.5" x14ac:dyDescent="0.2">
      <c r="A395" s="8" t="s">
        <v>655</v>
      </c>
      <c r="B395" s="97" t="s">
        <v>809</v>
      </c>
      <c r="C395" s="18" t="s">
        <v>863</v>
      </c>
      <c r="D395" s="10" t="s">
        <v>32</v>
      </c>
      <c r="E395" s="15">
        <v>16</v>
      </c>
      <c r="F395" s="15">
        <v>14.49</v>
      </c>
      <c r="G395" s="13">
        <f t="shared" si="47"/>
        <v>231.84</v>
      </c>
    </row>
    <row r="396" spans="1:7" ht="22.5" x14ac:dyDescent="0.2">
      <c r="A396" s="8" t="s">
        <v>656</v>
      </c>
      <c r="B396" s="97" t="s">
        <v>809</v>
      </c>
      <c r="C396" s="18" t="s">
        <v>864</v>
      </c>
      <c r="D396" s="10" t="s">
        <v>32</v>
      </c>
      <c r="E396" s="15">
        <v>16</v>
      </c>
      <c r="F396" s="15">
        <v>15.73</v>
      </c>
      <c r="G396" s="13">
        <f t="shared" si="47"/>
        <v>251.68</v>
      </c>
    </row>
    <row r="397" spans="1:7" x14ac:dyDescent="0.2">
      <c r="A397" s="3" t="s">
        <v>657</v>
      </c>
      <c r="B397" s="3"/>
      <c r="C397" s="20" t="s">
        <v>658</v>
      </c>
      <c r="D397" s="5"/>
      <c r="E397" s="5"/>
      <c r="F397" s="5"/>
      <c r="G397" s="7">
        <f>SUM(G398:G399)</f>
        <v>15267.660100000001</v>
      </c>
    </row>
    <row r="398" spans="1:7" x14ac:dyDescent="0.2">
      <c r="A398" s="8" t="s">
        <v>659</v>
      </c>
      <c r="B398" s="97" t="s">
        <v>809</v>
      </c>
      <c r="C398" s="18" t="s">
        <v>642</v>
      </c>
      <c r="D398" s="10" t="s">
        <v>7</v>
      </c>
      <c r="E398" s="15">
        <v>450.73</v>
      </c>
      <c r="F398" s="15">
        <v>28.37</v>
      </c>
      <c r="G398" s="13">
        <f t="shared" ref="G398:G399" si="48">E398*F398</f>
        <v>12787.2101</v>
      </c>
    </row>
    <row r="399" spans="1:7" ht="22.5" x14ac:dyDescent="0.2">
      <c r="A399" s="8" t="s">
        <v>660</v>
      </c>
      <c r="B399" s="97" t="s">
        <v>809</v>
      </c>
      <c r="C399" s="18" t="s">
        <v>661</v>
      </c>
      <c r="D399" s="10" t="s">
        <v>7</v>
      </c>
      <c r="E399" s="15">
        <v>95</v>
      </c>
      <c r="F399" s="15">
        <v>26.11</v>
      </c>
      <c r="G399" s="13">
        <f t="shared" si="48"/>
        <v>2480.4499999999998</v>
      </c>
    </row>
    <row r="400" spans="1:7" x14ac:dyDescent="0.2">
      <c r="A400" s="8"/>
      <c r="B400" s="8"/>
      <c r="C400" s="18"/>
      <c r="D400" s="10"/>
      <c r="E400" s="15"/>
      <c r="F400" s="15"/>
      <c r="G400" s="13"/>
    </row>
    <row r="401" spans="1:8" x14ac:dyDescent="0.2">
      <c r="A401" s="75" t="s">
        <v>662</v>
      </c>
      <c r="B401" s="75"/>
      <c r="C401" s="82" t="s">
        <v>663</v>
      </c>
      <c r="D401" s="80"/>
      <c r="E401" s="80"/>
      <c r="F401" s="80"/>
      <c r="G401" s="79">
        <f>G402+G405+G411+G413+G426+G433+G437+G439+G449</f>
        <v>445926.60179999995</v>
      </c>
    </row>
    <row r="402" spans="1:8" x14ac:dyDescent="0.2">
      <c r="A402" s="3" t="s">
        <v>664</v>
      </c>
      <c r="B402" s="3"/>
      <c r="C402" s="20" t="s">
        <v>665</v>
      </c>
      <c r="D402" s="5"/>
      <c r="E402" s="5"/>
      <c r="F402" s="5"/>
      <c r="G402" s="7">
        <f>SUM(G403:G404)</f>
        <v>151777.80409999998</v>
      </c>
    </row>
    <row r="403" spans="1:8" ht="22.5" x14ac:dyDescent="0.2">
      <c r="A403" s="8" t="s">
        <v>666</v>
      </c>
      <c r="B403" s="97" t="s">
        <v>809</v>
      </c>
      <c r="C403" s="18" t="s">
        <v>865</v>
      </c>
      <c r="D403" s="10" t="s">
        <v>32</v>
      </c>
      <c r="E403" s="15">
        <v>219.79</v>
      </c>
      <c r="F403" s="15">
        <v>667.79</v>
      </c>
      <c r="G403" s="13">
        <f t="shared" ref="G403:G404" si="49">E403*F403</f>
        <v>146773.56409999999</v>
      </c>
    </row>
    <row r="404" spans="1:8" ht="22.5" x14ac:dyDescent="0.2">
      <c r="A404" s="8" t="s">
        <v>667</v>
      </c>
      <c r="B404" s="97" t="s">
        <v>809</v>
      </c>
      <c r="C404" s="18" t="s">
        <v>668</v>
      </c>
      <c r="D404" s="10" t="s">
        <v>7</v>
      </c>
      <c r="E404" s="15">
        <v>4.8</v>
      </c>
      <c r="F404" s="15">
        <v>1042.55</v>
      </c>
      <c r="G404" s="13">
        <f t="shared" si="49"/>
        <v>5004.24</v>
      </c>
    </row>
    <row r="405" spans="1:8" x14ac:dyDescent="0.2">
      <c r="A405" s="3" t="s">
        <v>669</v>
      </c>
      <c r="B405" s="3"/>
      <c r="C405" s="20" t="s">
        <v>670</v>
      </c>
      <c r="D405" s="5"/>
      <c r="E405" s="5"/>
      <c r="F405" s="5"/>
      <c r="G405" s="7">
        <f>SUM(G406:G410)</f>
        <v>102076.4212</v>
      </c>
    </row>
    <row r="406" spans="1:8" ht="22.5" x14ac:dyDescent="0.2">
      <c r="A406" s="8" t="s">
        <v>671</v>
      </c>
      <c r="B406" s="97" t="s">
        <v>809</v>
      </c>
      <c r="C406" s="18" t="s">
        <v>672</v>
      </c>
      <c r="D406" s="10" t="s">
        <v>7</v>
      </c>
      <c r="E406" s="15">
        <v>182.42</v>
      </c>
      <c r="F406" s="15">
        <v>11.26</v>
      </c>
      <c r="G406" s="13">
        <f t="shared" ref="G406:G410" si="50">E406*F406</f>
        <v>2054.0491999999999</v>
      </c>
    </row>
    <row r="407" spans="1:8" x14ac:dyDescent="0.2">
      <c r="A407" s="8" t="s">
        <v>673</v>
      </c>
      <c r="B407" s="97" t="s">
        <v>809</v>
      </c>
      <c r="C407" s="18" t="s">
        <v>674</v>
      </c>
      <c r="D407" s="10" t="s">
        <v>32</v>
      </c>
      <c r="E407" s="15">
        <v>55.7</v>
      </c>
      <c r="F407" s="15">
        <v>37.36</v>
      </c>
      <c r="G407" s="13">
        <f t="shared" si="50"/>
        <v>2080.9520000000002</v>
      </c>
    </row>
    <row r="408" spans="1:8" ht="22.5" x14ac:dyDescent="0.2">
      <c r="A408" s="8" t="s">
        <v>675</v>
      </c>
      <c r="B408" s="97" t="s">
        <v>809</v>
      </c>
      <c r="C408" s="18" t="s">
        <v>676</v>
      </c>
      <c r="D408" s="10" t="s">
        <v>7</v>
      </c>
      <c r="E408" s="15">
        <v>964.75</v>
      </c>
      <c r="F408" s="15">
        <v>6.86</v>
      </c>
      <c r="G408" s="13">
        <f t="shared" si="50"/>
        <v>6618.1850000000004</v>
      </c>
      <c r="H408" s="96"/>
    </row>
    <row r="409" spans="1:8" ht="22.5" x14ac:dyDescent="0.2">
      <c r="A409" s="8" t="s">
        <v>677</v>
      </c>
      <c r="B409" s="97" t="s">
        <v>809</v>
      </c>
      <c r="C409" s="18" t="s">
        <v>678</v>
      </c>
      <c r="D409" s="10" t="s">
        <v>7</v>
      </c>
      <c r="E409" s="15">
        <v>964.75</v>
      </c>
      <c r="F409" s="15">
        <v>31.12</v>
      </c>
      <c r="G409" s="13">
        <f t="shared" si="50"/>
        <v>30023.02</v>
      </c>
    </row>
    <row r="410" spans="1:8" ht="22.5" x14ac:dyDescent="0.2">
      <c r="A410" s="8" t="s">
        <v>679</v>
      </c>
      <c r="B410" s="97" t="s">
        <v>809</v>
      </c>
      <c r="C410" s="18" t="s">
        <v>680</v>
      </c>
      <c r="D410" s="10" t="s">
        <v>7</v>
      </c>
      <c r="E410" s="15">
        <v>964.75</v>
      </c>
      <c r="F410" s="15">
        <v>63.54</v>
      </c>
      <c r="G410" s="13">
        <f t="shared" si="50"/>
        <v>61300.214999999997</v>
      </c>
    </row>
    <row r="411" spans="1:8" x14ac:dyDescent="0.2">
      <c r="A411" s="3" t="s">
        <v>681</v>
      </c>
      <c r="B411" s="3"/>
      <c r="C411" s="20" t="s">
        <v>682</v>
      </c>
      <c r="D411" s="5"/>
      <c r="E411" s="5"/>
      <c r="F411" s="5"/>
      <c r="G411" s="7">
        <f>G412</f>
        <v>16062.528</v>
      </c>
    </row>
    <row r="412" spans="1:8" x14ac:dyDescent="0.2">
      <c r="A412" s="8" t="s">
        <v>683</v>
      </c>
      <c r="B412" s="97" t="s">
        <v>809</v>
      </c>
      <c r="C412" s="18" t="s">
        <v>684</v>
      </c>
      <c r="D412" s="10" t="s">
        <v>7</v>
      </c>
      <c r="E412" s="19">
        <v>1291.2</v>
      </c>
      <c r="F412" s="15">
        <v>12.44</v>
      </c>
      <c r="G412" s="13">
        <f>E412*F412</f>
        <v>16062.528</v>
      </c>
    </row>
    <row r="413" spans="1:8" x14ac:dyDescent="0.2">
      <c r="A413" s="3" t="s">
        <v>685</v>
      </c>
      <c r="B413" s="3"/>
      <c r="C413" s="20" t="s">
        <v>686</v>
      </c>
      <c r="D413" s="5"/>
      <c r="E413" s="5"/>
      <c r="F413" s="5"/>
      <c r="G413" s="7">
        <f>SUM(G414:G425)</f>
        <v>80219.11</v>
      </c>
    </row>
    <row r="414" spans="1:8" ht="22.5" x14ac:dyDescent="0.2">
      <c r="A414" s="8" t="s">
        <v>687</v>
      </c>
      <c r="B414" s="97" t="s">
        <v>809</v>
      </c>
      <c r="C414" s="18" t="s">
        <v>688</v>
      </c>
      <c r="D414" s="10" t="s">
        <v>32</v>
      </c>
      <c r="E414" s="15">
        <v>72</v>
      </c>
      <c r="F414" s="15">
        <v>181.84</v>
      </c>
      <c r="G414" s="13">
        <f t="shared" ref="G414:G425" si="51">E414*F414</f>
        <v>13092.48</v>
      </c>
    </row>
    <row r="415" spans="1:8" ht="22.5" x14ac:dyDescent="0.2">
      <c r="A415" s="8" t="s">
        <v>689</v>
      </c>
      <c r="B415" s="97" t="s">
        <v>809</v>
      </c>
      <c r="C415" s="18" t="s">
        <v>866</v>
      </c>
      <c r="D415" s="10" t="s">
        <v>32</v>
      </c>
      <c r="E415" s="15">
        <v>72</v>
      </c>
      <c r="F415" s="15">
        <v>111.25</v>
      </c>
      <c r="G415" s="13">
        <f t="shared" si="51"/>
        <v>8010</v>
      </c>
    </row>
    <row r="416" spans="1:8" ht="33.75" x14ac:dyDescent="0.2">
      <c r="A416" s="8" t="s">
        <v>690</v>
      </c>
      <c r="B416" s="97" t="s">
        <v>809</v>
      </c>
      <c r="C416" s="18" t="s">
        <v>867</v>
      </c>
      <c r="D416" s="10" t="s">
        <v>42</v>
      </c>
      <c r="E416" s="15">
        <v>2</v>
      </c>
      <c r="F416" s="15">
        <v>1110.72</v>
      </c>
      <c r="G416" s="13">
        <f t="shared" si="51"/>
        <v>2221.44</v>
      </c>
    </row>
    <row r="417" spans="1:8" ht="22.5" x14ac:dyDescent="0.2">
      <c r="A417" s="8" t="s">
        <v>691</v>
      </c>
      <c r="B417" s="97" t="s">
        <v>809</v>
      </c>
      <c r="C417" s="18" t="s">
        <v>868</v>
      </c>
      <c r="D417" s="10" t="s">
        <v>32</v>
      </c>
      <c r="E417" s="15">
        <v>5</v>
      </c>
      <c r="F417" s="13">
        <v>3877.05</v>
      </c>
      <c r="G417" s="13">
        <f t="shared" si="51"/>
        <v>19385.25</v>
      </c>
    </row>
    <row r="418" spans="1:8" ht="22.5" x14ac:dyDescent="0.2">
      <c r="A418" s="8" t="s">
        <v>692</v>
      </c>
      <c r="B418" s="97" t="s">
        <v>809</v>
      </c>
      <c r="C418" s="18" t="s">
        <v>869</v>
      </c>
      <c r="D418" s="10" t="s">
        <v>32</v>
      </c>
      <c r="E418" s="15">
        <v>20</v>
      </c>
      <c r="F418" s="15">
        <v>249.6</v>
      </c>
      <c r="G418" s="13">
        <f t="shared" si="51"/>
        <v>4992</v>
      </c>
    </row>
    <row r="419" spans="1:8" ht="22.5" x14ac:dyDescent="0.2">
      <c r="A419" s="8" t="s">
        <v>693</v>
      </c>
      <c r="B419" s="97" t="s">
        <v>809</v>
      </c>
      <c r="C419" s="18" t="s">
        <v>870</v>
      </c>
      <c r="D419" s="10" t="s">
        <v>32</v>
      </c>
      <c r="E419" s="15">
        <v>36</v>
      </c>
      <c r="F419" s="15">
        <v>558.5</v>
      </c>
      <c r="G419" s="13">
        <f t="shared" si="51"/>
        <v>20106</v>
      </c>
    </row>
    <row r="420" spans="1:8" ht="22.5" x14ac:dyDescent="0.2">
      <c r="A420" s="8" t="s">
        <v>694</v>
      </c>
      <c r="B420" s="97" t="s">
        <v>809</v>
      </c>
      <c r="C420" s="18" t="s">
        <v>695</v>
      </c>
      <c r="D420" s="10" t="s">
        <v>42</v>
      </c>
      <c r="E420" s="15">
        <v>8</v>
      </c>
      <c r="F420" s="15">
        <v>419.03</v>
      </c>
      <c r="G420" s="13">
        <f t="shared" si="51"/>
        <v>3352.24</v>
      </c>
    </row>
    <row r="421" spans="1:8" ht="22.5" x14ac:dyDescent="0.2">
      <c r="A421" s="8" t="s">
        <v>696</v>
      </c>
      <c r="B421" s="97" t="s">
        <v>809</v>
      </c>
      <c r="C421" s="18" t="s">
        <v>697</v>
      </c>
      <c r="D421" s="10" t="s">
        <v>10</v>
      </c>
      <c r="E421" s="15">
        <v>42</v>
      </c>
      <c r="F421" s="15">
        <v>15.61</v>
      </c>
      <c r="G421" s="13">
        <f t="shared" si="51"/>
        <v>655.62</v>
      </c>
    </row>
    <row r="422" spans="1:8" ht="22.5" x14ac:dyDescent="0.2">
      <c r="A422" s="8" t="s">
        <v>698</v>
      </c>
      <c r="B422" s="97" t="s">
        <v>809</v>
      </c>
      <c r="C422" s="18" t="s">
        <v>699</v>
      </c>
      <c r="D422" s="10" t="s">
        <v>42</v>
      </c>
      <c r="E422" s="15">
        <v>2</v>
      </c>
      <c r="F422" s="13">
        <v>2985.85</v>
      </c>
      <c r="G422" s="13">
        <f t="shared" si="51"/>
        <v>5971.7</v>
      </c>
    </row>
    <row r="423" spans="1:8" ht="22.5" x14ac:dyDescent="0.2">
      <c r="A423" s="8" t="s">
        <v>700</v>
      </c>
      <c r="B423" s="97" t="s">
        <v>809</v>
      </c>
      <c r="C423" s="18" t="s">
        <v>701</v>
      </c>
      <c r="D423" s="10" t="s">
        <v>42</v>
      </c>
      <c r="E423" s="15">
        <v>2</v>
      </c>
      <c r="F423" s="15">
        <v>633.89</v>
      </c>
      <c r="G423" s="13">
        <f t="shared" si="51"/>
        <v>1267.78</v>
      </c>
      <c r="H423" s="96"/>
    </row>
    <row r="424" spans="1:8" ht="22.5" x14ac:dyDescent="0.2">
      <c r="A424" s="8" t="s">
        <v>702</v>
      </c>
      <c r="B424" s="97" t="s">
        <v>809</v>
      </c>
      <c r="C424" s="18" t="s">
        <v>703</v>
      </c>
      <c r="D424" s="10" t="s">
        <v>42</v>
      </c>
      <c r="E424" s="15">
        <v>2</v>
      </c>
      <c r="F424" s="15">
        <v>556.86</v>
      </c>
      <c r="G424" s="13">
        <f t="shared" si="51"/>
        <v>1113.72</v>
      </c>
    </row>
    <row r="425" spans="1:8" ht="22.5" x14ac:dyDescent="0.2">
      <c r="A425" s="8" t="s">
        <v>704</v>
      </c>
      <c r="B425" s="97" t="s">
        <v>809</v>
      </c>
      <c r="C425" s="18" t="s">
        <v>705</v>
      </c>
      <c r="D425" s="10" t="s">
        <v>32</v>
      </c>
      <c r="E425" s="15">
        <v>4</v>
      </c>
      <c r="F425" s="15">
        <v>12.72</v>
      </c>
      <c r="G425" s="13">
        <f t="shared" si="51"/>
        <v>50.88</v>
      </c>
    </row>
    <row r="426" spans="1:8" ht="21" x14ac:dyDescent="0.2">
      <c r="A426" s="3" t="s">
        <v>706</v>
      </c>
      <c r="B426" s="3"/>
      <c r="C426" s="20" t="s">
        <v>707</v>
      </c>
      <c r="D426" s="5"/>
      <c r="E426" s="5"/>
      <c r="F426" s="5"/>
      <c r="G426" s="7">
        <f>SUM(G427:G432)</f>
        <v>45356.844999999994</v>
      </c>
    </row>
    <row r="427" spans="1:8" x14ac:dyDescent="0.2">
      <c r="A427" s="8" t="s">
        <v>708</v>
      </c>
      <c r="B427" s="97" t="s">
        <v>809</v>
      </c>
      <c r="C427" s="18" t="s">
        <v>709</v>
      </c>
      <c r="D427" s="10" t="s">
        <v>42</v>
      </c>
      <c r="E427" s="15">
        <v>1</v>
      </c>
      <c r="F427" s="13">
        <v>6712.89</v>
      </c>
      <c r="G427" s="13">
        <f t="shared" ref="G427:G432" si="52">E427*F427</f>
        <v>6712.89</v>
      </c>
    </row>
    <row r="428" spans="1:8" x14ac:dyDescent="0.2">
      <c r="A428" s="8" t="s">
        <v>710</v>
      </c>
      <c r="B428" s="97" t="s">
        <v>809</v>
      </c>
      <c r="C428" s="18" t="s">
        <v>711</v>
      </c>
      <c r="D428" s="10" t="s">
        <v>7</v>
      </c>
      <c r="E428" s="15">
        <v>47.19</v>
      </c>
      <c r="F428" s="15">
        <v>492.5</v>
      </c>
      <c r="G428" s="13">
        <f t="shared" si="52"/>
        <v>23241.074999999997</v>
      </c>
    </row>
    <row r="429" spans="1:8" x14ac:dyDescent="0.2">
      <c r="A429" s="8" t="s">
        <v>712</v>
      </c>
      <c r="B429" s="97" t="s">
        <v>809</v>
      </c>
      <c r="C429" s="18" t="s">
        <v>713</v>
      </c>
      <c r="D429" s="10" t="s">
        <v>7</v>
      </c>
      <c r="E429" s="15">
        <v>342</v>
      </c>
      <c r="F429" s="15">
        <v>3.83</v>
      </c>
      <c r="G429" s="13">
        <f t="shared" si="52"/>
        <v>1309.8600000000001</v>
      </c>
    </row>
    <row r="430" spans="1:8" ht="22.5" x14ac:dyDescent="0.2">
      <c r="A430" s="8" t="s">
        <v>714</v>
      </c>
      <c r="B430" s="97" t="s">
        <v>809</v>
      </c>
      <c r="C430" s="18" t="s">
        <v>715</v>
      </c>
      <c r="D430" s="10" t="s">
        <v>7</v>
      </c>
      <c r="E430" s="15">
        <v>28.5</v>
      </c>
      <c r="F430" s="15">
        <v>485.6</v>
      </c>
      <c r="G430" s="13">
        <f t="shared" si="52"/>
        <v>13839.6</v>
      </c>
    </row>
    <row r="431" spans="1:8" x14ac:dyDescent="0.2">
      <c r="A431" s="8" t="s">
        <v>716</v>
      </c>
      <c r="B431" s="97" t="s">
        <v>809</v>
      </c>
      <c r="C431" s="18" t="s">
        <v>717</v>
      </c>
      <c r="D431" s="10" t="s">
        <v>42</v>
      </c>
      <c r="E431" s="15">
        <v>5</v>
      </c>
      <c r="F431" s="15">
        <v>46.1</v>
      </c>
      <c r="G431" s="13">
        <f t="shared" si="52"/>
        <v>230.5</v>
      </c>
    </row>
    <row r="432" spans="1:8" x14ac:dyDescent="0.2">
      <c r="A432" s="8" t="s">
        <v>718</v>
      </c>
      <c r="B432" s="97" t="s">
        <v>809</v>
      </c>
      <c r="C432" s="18" t="s">
        <v>719</v>
      </c>
      <c r="D432" s="10" t="s">
        <v>42</v>
      </c>
      <c r="E432" s="15">
        <v>1</v>
      </c>
      <c r="F432" s="15">
        <v>22.92</v>
      </c>
      <c r="G432" s="13">
        <f t="shared" si="52"/>
        <v>22.92</v>
      </c>
    </row>
    <row r="433" spans="1:7" x14ac:dyDescent="0.2">
      <c r="A433" s="3" t="s">
        <v>720</v>
      </c>
      <c r="B433" s="3"/>
      <c r="C433" s="20" t="s">
        <v>721</v>
      </c>
      <c r="D433" s="5"/>
      <c r="E433" s="5"/>
      <c r="F433" s="5"/>
      <c r="G433" s="7">
        <f>SUM(G434:G436)</f>
        <v>17634.919999999998</v>
      </c>
    </row>
    <row r="434" spans="1:7" x14ac:dyDescent="0.2">
      <c r="A434" s="8" t="s">
        <v>722</v>
      </c>
      <c r="B434" s="97" t="s">
        <v>809</v>
      </c>
      <c r="C434" s="18" t="s">
        <v>723</v>
      </c>
      <c r="D434" s="10" t="s">
        <v>42</v>
      </c>
      <c r="E434" s="15">
        <v>8</v>
      </c>
      <c r="F434" s="13">
        <v>1292.98</v>
      </c>
      <c r="G434" s="13">
        <f t="shared" ref="G434:G436" si="53">E434*F434</f>
        <v>10343.84</v>
      </c>
    </row>
    <row r="435" spans="1:7" x14ac:dyDescent="0.2">
      <c r="A435" s="8" t="s">
        <v>724</v>
      </c>
      <c r="B435" s="97" t="s">
        <v>809</v>
      </c>
      <c r="C435" s="18" t="s">
        <v>725</v>
      </c>
      <c r="D435" s="10" t="s">
        <v>42</v>
      </c>
      <c r="E435" s="15">
        <v>3</v>
      </c>
      <c r="F435" s="13">
        <v>1742.39</v>
      </c>
      <c r="G435" s="13">
        <f t="shared" si="53"/>
        <v>5227.17</v>
      </c>
    </row>
    <row r="436" spans="1:7" x14ac:dyDescent="0.2">
      <c r="A436" s="8" t="s">
        <v>726</v>
      </c>
      <c r="B436" s="97" t="s">
        <v>809</v>
      </c>
      <c r="C436" s="18" t="s">
        <v>727</v>
      </c>
      <c r="D436" s="10" t="s">
        <v>42</v>
      </c>
      <c r="E436" s="15">
        <v>3</v>
      </c>
      <c r="F436" s="15">
        <v>687.97</v>
      </c>
      <c r="G436" s="13">
        <f t="shared" si="53"/>
        <v>2063.91</v>
      </c>
    </row>
    <row r="437" spans="1:7" x14ac:dyDescent="0.2">
      <c r="A437" s="3" t="s">
        <v>728</v>
      </c>
      <c r="B437" s="3"/>
      <c r="C437" s="20" t="s">
        <v>729</v>
      </c>
      <c r="D437" s="5"/>
      <c r="E437" s="5"/>
      <c r="F437" s="5"/>
      <c r="G437" s="7">
        <f>G438</f>
        <v>11742.8454</v>
      </c>
    </row>
    <row r="438" spans="1:7" x14ac:dyDescent="0.2">
      <c r="A438" s="8" t="s">
        <v>730</v>
      </c>
      <c r="B438" s="97" t="s">
        <v>809</v>
      </c>
      <c r="C438" s="18" t="s">
        <v>731</v>
      </c>
      <c r="D438" s="10" t="s">
        <v>7</v>
      </c>
      <c r="E438" s="15">
        <v>813.78</v>
      </c>
      <c r="F438" s="15">
        <v>14.43</v>
      </c>
      <c r="G438" s="13">
        <f>E438*F438</f>
        <v>11742.8454</v>
      </c>
    </row>
    <row r="439" spans="1:7" x14ac:dyDescent="0.2">
      <c r="A439" s="3" t="s">
        <v>732</v>
      </c>
      <c r="B439" s="3"/>
      <c r="C439" s="20" t="s">
        <v>733</v>
      </c>
      <c r="D439" s="5"/>
      <c r="E439" s="5"/>
      <c r="F439" s="5"/>
      <c r="G439" s="7">
        <f>SUM(G440:G448)</f>
        <v>19271.77</v>
      </c>
    </row>
    <row r="440" spans="1:7" ht="22.5" x14ac:dyDescent="0.2">
      <c r="A440" s="8" t="s">
        <v>734</v>
      </c>
      <c r="B440" s="97" t="s">
        <v>809</v>
      </c>
      <c r="C440" s="18" t="s">
        <v>735</v>
      </c>
      <c r="D440" s="10" t="s">
        <v>42</v>
      </c>
      <c r="E440" s="15">
        <v>1</v>
      </c>
      <c r="F440" s="15">
        <v>89.18</v>
      </c>
      <c r="G440" s="13">
        <f t="shared" ref="G440:G448" si="54">E440*F440</f>
        <v>89.18</v>
      </c>
    </row>
    <row r="441" spans="1:7" ht="22.5" x14ac:dyDescent="0.2">
      <c r="A441" s="8" t="s">
        <v>736</v>
      </c>
      <c r="B441" s="97" t="s">
        <v>809</v>
      </c>
      <c r="C441" s="18" t="s">
        <v>871</v>
      </c>
      <c r="D441" s="10" t="s">
        <v>42</v>
      </c>
      <c r="E441" s="15">
        <v>6</v>
      </c>
      <c r="F441" s="15">
        <v>91.76</v>
      </c>
      <c r="G441" s="13">
        <f t="shared" si="54"/>
        <v>550.56000000000006</v>
      </c>
    </row>
    <row r="442" spans="1:7" ht="22.5" x14ac:dyDescent="0.2">
      <c r="A442" s="8" t="s">
        <v>737</v>
      </c>
      <c r="B442" s="97" t="s">
        <v>809</v>
      </c>
      <c r="C442" s="18" t="s">
        <v>872</v>
      </c>
      <c r="D442" s="10" t="s">
        <v>42</v>
      </c>
      <c r="E442" s="15">
        <v>11</v>
      </c>
      <c r="F442" s="15">
        <v>107.51</v>
      </c>
      <c r="G442" s="13">
        <f t="shared" si="54"/>
        <v>1182.6100000000001</v>
      </c>
    </row>
    <row r="443" spans="1:7" ht="22.5" x14ac:dyDescent="0.2">
      <c r="A443" s="8" t="s">
        <v>738</v>
      </c>
      <c r="B443" s="97" t="s">
        <v>809</v>
      </c>
      <c r="C443" s="18" t="s">
        <v>739</v>
      </c>
      <c r="D443" s="10" t="s">
        <v>42</v>
      </c>
      <c r="E443" s="15">
        <v>35</v>
      </c>
      <c r="F443" s="15">
        <v>255.78</v>
      </c>
      <c r="G443" s="13">
        <f t="shared" si="54"/>
        <v>8952.2999999999993</v>
      </c>
    </row>
    <row r="444" spans="1:7" ht="22.5" x14ac:dyDescent="0.2">
      <c r="A444" s="8" t="s">
        <v>740</v>
      </c>
      <c r="B444" s="97" t="s">
        <v>809</v>
      </c>
      <c r="C444" s="18" t="s">
        <v>873</v>
      </c>
      <c r="D444" s="10" t="s">
        <v>42</v>
      </c>
      <c r="E444" s="15">
        <v>8</v>
      </c>
      <c r="F444" s="15">
        <v>296.5</v>
      </c>
      <c r="G444" s="13">
        <f t="shared" si="54"/>
        <v>2372</v>
      </c>
    </row>
    <row r="445" spans="1:7" ht="22.5" x14ac:dyDescent="0.2">
      <c r="A445" s="8" t="s">
        <v>741</v>
      </c>
      <c r="B445" s="97" t="s">
        <v>809</v>
      </c>
      <c r="C445" s="18" t="s">
        <v>874</v>
      </c>
      <c r="D445" s="10" t="s">
        <v>42</v>
      </c>
      <c r="E445" s="15">
        <v>26</v>
      </c>
      <c r="F445" s="15">
        <v>175.33</v>
      </c>
      <c r="G445" s="13">
        <f t="shared" si="54"/>
        <v>4558.58</v>
      </c>
    </row>
    <row r="446" spans="1:7" ht="22.5" x14ac:dyDescent="0.2">
      <c r="A446" s="8" t="s">
        <v>742</v>
      </c>
      <c r="B446" s="97" t="s">
        <v>809</v>
      </c>
      <c r="C446" s="18" t="s">
        <v>875</v>
      </c>
      <c r="D446" s="10" t="s">
        <v>42</v>
      </c>
      <c r="E446" s="15">
        <v>1</v>
      </c>
      <c r="F446" s="15">
        <v>475.24</v>
      </c>
      <c r="G446" s="13">
        <f t="shared" si="54"/>
        <v>475.24</v>
      </c>
    </row>
    <row r="447" spans="1:7" ht="22.5" x14ac:dyDescent="0.2">
      <c r="A447" s="8" t="s">
        <v>743</v>
      </c>
      <c r="B447" s="97" t="s">
        <v>809</v>
      </c>
      <c r="C447" s="18" t="s">
        <v>876</v>
      </c>
      <c r="D447" s="10" t="s">
        <v>42</v>
      </c>
      <c r="E447" s="15">
        <v>1</v>
      </c>
      <c r="F447" s="15">
        <v>641.34</v>
      </c>
      <c r="G447" s="13">
        <f t="shared" si="54"/>
        <v>641.34</v>
      </c>
    </row>
    <row r="448" spans="1:7" ht="22.5" x14ac:dyDescent="0.2">
      <c r="A448" s="8" t="s">
        <v>744</v>
      </c>
      <c r="B448" s="97" t="s">
        <v>809</v>
      </c>
      <c r="C448" s="18" t="s">
        <v>745</v>
      </c>
      <c r="D448" s="10" t="s">
        <v>42</v>
      </c>
      <c r="E448" s="15">
        <v>1</v>
      </c>
      <c r="F448" s="15">
        <v>449.96</v>
      </c>
      <c r="G448" s="13">
        <f t="shared" si="54"/>
        <v>449.96</v>
      </c>
    </row>
    <row r="449" spans="1:10" ht="21" x14ac:dyDescent="0.2">
      <c r="A449" s="3" t="s">
        <v>746</v>
      </c>
      <c r="B449" s="3"/>
      <c r="C449" s="20" t="s">
        <v>747</v>
      </c>
      <c r="D449" s="5"/>
      <c r="E449" s="5"/>
      <c r="F449" s="5"/>
      <c r="G449" s="7">
        <f>G450</f>
        <v>1784.3580999999997</v>
      </c>
    </row>
    <row r="450" spans="1:10" ht="22.5" x14ac:dyDescent="0.2">
      <c r="A450" s="8" t="s">
        <v>748</v>
      </c>
      <c r="B450" s="97" t="s">
        <v>809</v>
      </c>
      <c r="C450" s="18" t="s">
        <v>749</v>
      </c>
      <c r="D450" s="10" t="s">
        <v>750</v>
      </c>
      <c r="E450" s="15">
        <v>3.01</v>
      </c>
      <c r="F450" s="15">
        <v>592.80999999999995</v>
      </c>
      <c r="G450" s="13">
        <f>E450*F450</f>
        <v>1784.3580999999997</v>
      </c>
    </row>
    <row r="451" spans="1:10" x14ac:dyDescent="0.2">
      <c r="A451" s="23"/>
      <c r="B451" s="23"/>
      <c r="C451" s="23"/>
      <c r="D451" s="23"/>
      <c r="E451" s="23"/>
      <c r="F451" s="23"/>
      <c r="G451" s="23"/>
    </row>
    <row r="452" spans="1:10" x14ac:dyDescent="0.2">
      <c r="A452" s="23"/>
      <c r="B452" s="23"/>
      <c r="C452" s="71" t="s">
        <v>759</v>
      </c>
      <c r="D452" s="72"/>
      <c r="E452" s="73"/>
      <c r="F452" s="73"/>
      <c r="G452" s="74">
        <f>G12+G25+G51+G62+G77+G101+G131+G140+G237+G325+G329+G340+G356+G373+G382+G401</f>
        <v>3593449.0882000001</v>
      </c>
      <c r="H452" s="98"/>
    </row>
    <row r="457" spans="1:10" ht="12.75" customHeight="1" x14ac:dyDescent="0.2"/>
    <row r="459" spans="1:10" x14ac:dyDescent="0.2">
      <c r="C459" s="100"/>
      <c r="D459" s="101"/>
      <c r="E459" s="101"/>
      <c r="F459" s="101"/>
      <c r="G459" s="101"/>
      <c r="H459" s="101"/>
      <c r="I459" s="101"/>
      <c r="J459" s="101"/>
    </row>
    <row r="461" spans="1:10" ht="39" customHeight="1" x14ac:dyDescent="0.2">
      <c r="C461" s="102" t="s">
        <v>780</v>
      </c>
      <c r="D461" s="102"/>
      <c r="E461" s="102"/>
      <c r="F461" s="102"/>
    </row>
    <row r="462" spans="1:10" x14ac:dyDescent="0.2">
      <c r="C462" s="84"/>
      <c r="D462" s="84"/>
      <c r="E462" s="84"/>
      <c r="F462" s="84"/>
    </row>
    <row r="463" spans="1:10" x14ac:dyDescent="0.2">
      <c r="C463" s="84"/>
      <c r="D463" s="84"/>
      <c r="E463" s="84"/>
      <c r="F463" s="84"/>
    </row>
  </sheetData>
  <mergeCells count="3">
    <mergeCell ref="A8:G8"/>
    <mergeCell ref="C459:J459"/>
    <mergeCell ref="C461:F461"/>
  </mergeCells>
  <pageMargins left="0.82677165354330717" right="0.23622047244094491" top="0.74803149606299213" bottom="0.47244094488188981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3"/>
  <sheetViews>
    <sheetView topLeftCell="A16" workbookViewId="0">
      <selection activeCell="V27" sqref="V27"/>
    </sheetView>
  </sheetViews>
  <sheetFormatPr defaultRowHeight="12.75" x14ac:dyDescent="0.2"/>
  <cols>
    <col min="1" max="1" width="5.6640625" style="24" customWidth="1"/>
    <col min="2" max="2" width="9.33203125" style="24"/>
    <col min="3" max="3" width="50.83203125" style="24" customWidth="1"/>
    <col min="4" max="4" width="16" style="24" customWidth="1"/>
    <col min="5" max="5" width="12.6640625" style="24" bestFit="1" customWidth="1"/>
    <col min="6" max="6" width="15" style="24" customWidth="1"/>
    <col min="7" max="17" width="16.83203125" style="24" customWidth="1"/>
    <col min="18" max="18" width="17" style="24" bestFit="1" customWidth="1"/>
    <col min="19" max="19" width="37.33203125" style="24" customWidth="1"/>
    <col min="20" max="20" width="18.83203125" style="24" customWidth="1"/>
    <col min="21" max="16384" width="9.33203125" style="24"/>
  </cols>
  <sheetData>
    <row r="1" spans="1:21" x14ac:dyDescent="0.2">
      <c r="B1" s="25"/>
      <c r="C1" s="25"/>
      <c r="D1" s="26"/>
      <c r="E1" s="27"/>
      <c r="F1" s="28"/>
      <c r="G1" s="25"/>
      <c r="H1" s="25"/>
      <c r="I1" s="25"/>
      <c r="J1" s="29"/>
      <c r="K1" s="29"/>
      <c r="L1" s="29"/>
      <c r="M1" s="29"/>
      <c r="N1" s="29"/>
      <c r="O1" s="29"/>
      <c r="P1" s="29"/>
      <c r="Q1" s="29"/>
      <c r="R1" s="30"/>
    </row>
    <row r="2" spans="1:21" x14ac:dyDescent="0.2">
      <c r="B2" s="31" t="str">
        <f>Planilha!A2</f>
        <v>PROPRIETÁRIO: PREFEITURA MUNICIPAL DE CORDEIRÓPOLIS</v>
      </c>
      <c r="C2" s="31"/>
      <c r="D2" s="26"/>
      <c r="E2" s="27"/>
      <c r="F2" s="28"/>
      <c r="G2" s="25"/>
      <c r="H2" s="25"/>
      <c r="I2" s="27"/>
      <c r="J2" s="29"/>
      <c r="K2" s="29"/>
      <c r="L2" s="29"/>
      <c r="M2" s="29"/>
      <c r="N2" s="29"/>
      <c r="O2" s="29"/>
      <c r="P2" s="29"/>
      <c r="Q2" s="29"/>
      <c r="S2" s="68" t="s">
        <v>775</v>
      </c>
    </row>
    <row r="3" spans="1:21" x14ac:dyDescent="0.2">
      <c r="B3" s="31" t="str">
        <f>Planilha!A3</f>
        <v>OBRA: 1201947 - NOVA CRECHE - TERRENO LOT FLAMINIO DE FREITAS LEVY</v>
      </c>
      <c r="C3" s="31"/>
      <c r="D3" s="26"/>
      <c r="E3" s="27"/>
      <c r="F3" s="32"/>
      <c r="G3" s="33"/>
      <c r="H3" s="25"/>
      <c r="I3" s="27"/>
      <c r="J3" s="29"/>
      <c r="K3" s="29"/>
      <c r="L3" s="29"/>
      <c r="M3" s="29"/>
      <c r="N3" s="29"/>
      <c r="O3" s="29"/>
      <c r="P3" s="29"/>
      <c r="Q3" s="29"/>
      <c r="S3" s="68" t="s">
        <v>776</v>
      </c>
    </row>
    <row r="4" spans="1:21" x14ac:dyDescent="0.2">
      <c r="B4" s="31" t="str">
        <f>Planilha!A4</f>
        <v>LOCAL: RUA RENATO DE F. LEVY, LOT FLAMINIO DE FREITAS LEVY</v>
      </c>
      <c r="C4" s="31"/>
      <c r="D4" s="26"/>
      <c r="E4" s="27"/>
      <c r="F4" s="32"/>
      <c r="G4" s="25"/>
      <c r="H4" s="25"/>
      <c r="I4" s="27"/>
      <c r="J4" s="29"/>
      <c r="K4" s="29"/>
      <c r="L4" s="29"/>
      <c r="M4" s="29"/>
      <c r="N4" s="29"/>
      <c r="O4" s="29"/>
      <c r="P4" s="29"/>
      <c r="Q4" s="29"/>
      <c r="R4" s="30"/>
      <c r="S4" s="68" t="s">
        <v>777</v>
      </c>
    </row>
    <row r="5" spans="1:21" x14ac:dyDescent="0.2">
      <c r="A5" s="30"/>
      <c r="B5" s="31"/>
      <c r="C5" s="31"/>
      <c r="D5" s="26"/>
      <c r="E5" s="27"/>
      <c r="F5" s="32"/>
      <c r="G5" s="25"/>
      <c r="H5" s="25"/>
      <c r="I5" s="27"/>
      <c r="J5" s="29"/>
      <c r="K5" s="29"/>
      <c r="L5" s="29"/>
      <c r="M5" s="29"/>
      <c r="N5" s="29"/>
      <c r="O5" s="29"/>
      <c r="P5" s="29"/>
      <c r="Q5" s="29"/>
      <c r="S5" s="68" t="s">
        <v>778</v>
      </c>
    </row>
    <row r="6" spans="1:21" x14ac:dyDescent="0.2">
      <c r="B6" s="103" t="s">
        <v>760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  <c r="R6" s="30"/>
    </row>
    <row r="7" spans="1:21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21" x14ac:dyDescent="0.2">
      <c r="B8" s="64" t="s">
        <v>755</v>
      </c>
      <c r="C8" s="64" t="s">
        <v>756</v>
      </c>
      <c r="D8" s="64" t="s">
        <v>757</v>
      </c>
      <c r="E8" s="64" t="s">
        <v>758</v>
      </c>
      <c r="F8" s="65" t="s">
        <v>761</v>
      </c>
      <c r="G8" s="65" t="s">
        <v>762</v>
      </c>
      <c r="H8" s="65" t="s">
        <v>763</v>
      </c>
      <c r="I8" s="65" t="s">
        <v>764</v>
      </c>
      <c r="J8" s="65" t="s">
        <v>765</v>
      </c>
      <c r="K8" s="65" t="s">
        <v>766</v>
      </c>
      <c r="L8" s="65" t="s">
        <v>767</v>
      </c>
      <c r="M8" s="65" t="s">
        <v>768</v>
      </c>
      <c r="N8" s="65" t="s">
        <v>769</v>
      </c>
      <c r="O8" s="65" t="s">
        <v>770</v>
      </c>
      <c r="P8" s="65" t="s">
        <v>771</v>
      </c>
      <c r="Q8" s="65" t="s">
        <v>772</v>
      </c>
    </row>
    <row r="9" spans="1:21" x14ac:dyDescent="0.2">
      <c r="B9" s="34"/>
      <c r="C9" s="35"/>
      <c r="D9" s="35"/>
      <c r="E9" s="35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0"/>
      <c r="S9" s="86" t="s">
        <v>783</v>
      </c>
      <c r="T9" s="87">
        <f>SUM($F$43:$Q$43)</f>
        <v>3593449.0881999996</v>
      </c>
      <c r="U9" s="88">
        <v>1</v>
      </c>
    </row>
    <row r="10" spans="1:21" x14ac:dyDescent="0.2">
      <c r="B10" s="8" t="s">
        <v>96</v>
      </c>
      <c r="C10" s="9" t="s">
        <v>97</v>
      </c>
      <c r="D10" s="36">
        <f>Planilha!G12</f>
        <v>137892.48199999999</v>
      </c>
      <c r="E10" s="37">
        <f>D10/D43</f>
        <v>3.8373295019763845E-2</v>
      </c>
      <c r="F10" s="38">
        <v>0.5</v>
      </c>
      <c r="G10" s="39">
        <v>0.5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0"/>
      <c r="S10" s="89"/>
      <c r="T10" s="90"/>
      <c r="U10" s="91"/>
    </row>
    <row r="11" spans="1:21" x14ac:dyDescent="0.2">
      <c r="B11" s="35"/>
      <c r="C11" s="43"/>
      <c r="D11" s="36"/>
      <c r="E11" s="37"/>
      <c r="F11" s="40">
        <f>D10*F10</f>
        <v>68946.240999999995</v>
      </c>
      <c r="G11" s="40">
        <f>D10*G10</f>
        <v>68946.240999999995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41"/>
      <c r="S11" s="89" t="s">
        <v>781</v>
      </c>
      <c r="T11" s="90">
        <v>3364454.88</v>
      </c>
      <c r="U11" s="91">
        <f>T11/T9</f>
        <v>0.93627453664170168</v>
      </c>
    </row>
    <row r="12" spans="1:21" x14ac:dyDescent="0.2">
      <c r="B12" s="8" t="s">
        <v>116</v>
      </c>
      <c r="C12" s="9" t="s">
        <v>117</v>
      </c>
      <c r="D12" s="36">
        <f>Planilha!G25</f>
        <v>379647.1789</v>
      </c>
      <c r="E12" s="37">
        <f>D12/D43</f>
        <v>0.1056498003955775</v>
      </c>
      <c r="F12" s="42">
        <v>0.2</v>
      </c>
      <c r="G12" s="42">
        <v>0.4</v>
      </c>
      <c r="H12" s="42">
        <v>0.3</v>
      </c>
      <c r="I12" s="42">
        <v>0.1</v>
      </c>
      <c r="J12" s="34"/>
      <c r="K12" s="34"/>
      <c r="L12" s="34"/>
      <c r="M12" s="34"/>
      <c r="N12" s="34"/>
      <c r="O12" s="34"/>
      <c r="P12" s="34"/>
      <c r="Q12" s="34"/>
      <c r="R12" s="41"/>
      <c r="S12" s="89"/>
      <c r="T12" s="90"/>
      <c r="U12" s="91"/>
    </row>
    <row r="13" spans="1:21" x14ac:dyDescent="0.2">
      <c r="B13" s="35"/>
      <c r="C13" s="43"/>
      <c r="D13" s="36"/>
      <c r="E13" s="37"/>
      <c r="F13" s="40">
        <f>D12*F12</f>
        <v>75929.43578</v>
      </c>
      <c r="G13" s="40">
        <f>D12*G12</f>
        <v>151858.87156</v>
      </c>
      <c r="H13" s="40">
        <f>D12*H12</f>
        <v>113894.15367</v>
      </c>
      <c r="I13" s="40">
        <f>D12*I12</f>
        <v>37964.71789</v>
      </c>
      <c r="J13" s="34"/>
      <c r="K13" s="34"/>
      <c r="L13" s="34"/>
      <c r="M13" s="34"/>
      <c r="N13" s="34"/>
      <c r="O13" s="34"/>
      <c r="P13" s="34"/>
      <c r="Q13" s="34"/>
      <c r="R13" s="41"/>
      <c r="S13" s="92" t="s">
        <v>782</v>
      </c>
      <c r="T13" s="93">
        <v>177076.57</v>
      </c>
      <c r="U13" s="94">
        <f>T13/T9</f>
        <v>4.9277606459341747E-2</v>
      </c>
    </row>
    <row r="14" spans="1:21" x14ac:dyDescent="0.2">
      <c r="B14" s="8" t="s">
        <v>161</v>
      </c>
      <c r="C14" s="9" t="s">
        <v>162</v>
      </c>
      <c r="D14" s="36">
        <f>Planilha!G51</f>
        <v>552392.56300000008</v>
      </c>
      <c r="E14" s="37">
        <f>D14/D43</f>
        <v>0.15372210637794229</v>
      </c>
      <c r="F14" s="47"/>
      <c r="G14" s="42">
        <v>0.15</v>
      </c>
      <c r="H14" s="42">
        <v>0.3</v>
      </c>
      <c r="I14" s="42">
        <v>0.35</v>
      </c>
      <c r="J14" s="42">
        <v>0.2</v>
      </c>
      <c r="K14" s="34"/>
      <c r="L14" s="34"/>
      <c r="M14" s="34"/>
      <c r="N14" s="34"/>
      <c r="O14" s="34"/>
      <c r="P14" s="34"/>
      <c r="Q14" s="34"/>
      <c r="R14" s="41"/>
      <c r="T14" s="85"/>
    </row>
    <row r="15" spans="1:21" x14ac:dyDescent="0.2">
      <c r="B15" s="35"/>
      <c r="C15" s="43"/>
      <c r="D15" s="36"/>
      <c r="E15" s="37"/>
      <c r="F15" s="40"/>
      <c r="G15" s="40">
        <f>D14*G14</f>
        <v>82858.884450000012</v>
      </c>
      <c r="H15" s="40">
        <f>D14*H14</f>
        <v>165717.76890000002</v>
      </c>
      <c r="I15" s="40">
        <f>D14*I14</f>
        <v>193337.39705000003</v>
      </c>
      <c r="J15" s="40">
        <f>D14*J14</f>
        <v>110478.51260000002</v>
      </c>
      <c r="K15" s="43"/>
      <c r="L15" s="34"/>
      <c r="M15" s="34"/>
      <c r="N15" s="34"/>
      <c r="O15" s="34"/>
      <c r="P15" s="34"/>
      <c r="Q15" s="34"/>
      <c r="R15" s="41"/>
      <c r="T15" s="95">
        <f>T13+T11</f>
        <v>3541531.4499999997</v>
      </c>
    </row>
    <row r="16" spans="1:21" x14ac:dyDescent="0.2">
      <c r="B16" s="8" t="s">
        <v>11</v>
      </c>
      <c r="C16" s="18" t="s">
        <v>12</v>
      </c>
      <c r="D16" s="36">
        <f>Planilha!G62</f>
        <v>109131.86050000001</v>
      </c>
      <c r="E16" s="37">
        <f>D16/D43</f>
        <v>3.0369669312517077E-2</v>
      </c>
      <c r="F16" s="34"/>
      <c r="G16" s="42">
        <v>0.2</v>
      </c>
      <c r="H16" s="42">
        <v>0.4</v>
      </c>
      <c r="I16" s="42">
        <v>0.2</v>
      </c>
      <c r="J16" s="42">
        <v>0.2</v>
      </c>
      <c r="K16" s="44"/>
      <c r="L16" s="45"/>
      <c r="M16" s="45"/>
      <c r="N16" s="45"/>
      <c r="O16" s="45"/>
      <c r="P16" s="45"/>
      <c r="Q16" s="45"/>
      <c r="R16" s="41"/>
    </row>
    <row r="17" spans="2:21" x14ac:dyDescent="0.2">
      <c r="B17" s="35"/>
      <c r="C17" s="43"/>
      <c r="D17" s="36"/>
      <c r="E17" s="37"/>
      <c r="F17" s="34"/>
      <c r="G17" s="40">
        <f>D16*G16</f>
        <v>21826.372100000004</v>
      </c>
      <c r="H17" s="40">
        <f>D16*H16</f>
        <v>43652.744200000008</v>
      </c>
      <c r="I17" s="40">
        <f>D16*I16</f>
        <v>21826.372100000004</v>
      </c>
      <c r="J17" s="40">
        <f>D16*J16</f>
        <v>21826.372100000004</v>
      </c>
      <c r="K17" s="46"/>
      <c r="L17" s="34"/>
      <c r="M17" s="34"/>
      <c r="N17" s="34"/>
      <c r="O17" s="34"/>
      <c r="P17" s="34"/>
      <c r="Q17" s="34"/>
      <c r="R17" s="41"/>
    </row>
    <row r="18" spans="2:21" ht="22.5" x14ac:dyDescent="0.2">
      <c r="B18" s="8" t="s">
        <v>37</v>
      </c>
      <c r="C18" s="18" t="s">
        <v>38</v>
      </c>
      <c r="D18" s="36">
        <f>Planilha!G77</f>
        <v>113870.53799999999</v>
      </c>
      <c r="E18" s="37">
        <f>D18/D43</f>
        <v>3.1688368251528237E-2</v>
      </c>
      <c r="F18" s="34"/>
      <c r="G18" s="47"/>
      <c r="H18" s="47"/>
      <c r="I18" s="47"/>
      <c r="J18" s="42">
        <v>0.15</v>
      </c>
      <c r="K18" s="47"/>
      <c r="L18" s="42">
        <v>0.25</v>
      </c>
      <c r="M18" s="42">
        <v>0.2</v>
      </c>
      <c r="N18" s="42">
        <v>0.25</v>
      </c>
      <c r="O18" s="42">
        <v>0.15</v>
      </c>
      <c r="P18" s="34"/>
      <c r="Q18" s="34"/>
      <c r="R18" s="41"/>
    </row>
    <row r="19" spans="2:21" x14ac:dyDescent="0.2">
      <c r="B19" s="35"/>
      <c r="C19" s="43"/>
      <c r="D19" s="36"/>
      <c r="E19" s="37"/>
      <c r="F19" s="34"/>
      <c r="G19" s="40"/>
      <c r="H19" s="40"/>
      <c r="I19" s="40"/>
      <c r="J19" s="40">
        <f>D18*J18</f>
        <v>17080.580699999999</v>
      </c>
      <c r="K19" s="40"/>
      <c r="L19" s="40">
        <f>D18*L18</f>
        <v>28467.634499999996</v>
      </c>
      <c r="M19" s="40">
        <f>D18*M18</f>
        <v>22774.107599999999</v>
      </c>
      <c r="N19" s="40">
        <f>D18*N18</f>
        <v>28467.634499999996</v>
      </c>
      <c r="O19" s="51">
        <f>D18*O18</f>
        <v>17080.580699999999</v>
      </c>
      <c r="P19" s="34"/>
      <c r="Q19" s="34"/>
      <c r="R19" s="41"/>
      <c r="S19" s="86" t="s">
        <v>784</v>
      </c>
      <c r="T19" s="87">
        <f>SUM($F$43:$K$43)</f>
        <v>1828494.3188</v>
      </c>
      <c r="U19" s="88">
        <v>1</v>
      </c>
    </row>
    <row r="20" spans="2:21" x14ac:dyDescent="0.2">
      <c r="B20" s="8" t="s">
        <v>76</v>
      </c>
      <c r="C20" s="18" t="s">
        <v>77</v>
      </c>
      <c r="D20" s="36">
        <f>Planilha!G101</f>
        <v>415451.83280000003</v>
      </c>
      <c r="E20" s="37">
        <f>D20/D43</f>
        <v>0.11561366881869603</v>
      </c>
      <c r="F20" s="34"/>
      <c r="G20" s="34"/>
      <c r="H20" s="34"/>
      <c r="I20" s="48"/>
      <c r="J20" s="42">
        <v>0.15</v>
      </c>
      <c r="K20" s="42">
        <v>0.3</v>
      </c>
      <c r="L20" s="42">
        <v>0.2</v>
      </c>
      <c r="M20" s="42">
        <v>0.2</v>
      </c>
      <c r="N20" s="42">
        <v>0.1</v>
      </c>
      <c r="O20" s="42">
        <v>0.05</v>
      </c>
      <c r="P20" s="47"/>
      <c r="Q20" s="47"/>
      <c r="R20" s="41"/>
      <c r="S20" s="89"/>
      <c r="T20" s="90"/>
      <c r="U20" s="91"/>
    </row>
    <row r="21" spans="2:21" x14ac:dyDescent="0.2">
      <c r="B21" s="35"/>
      <c r="C21" s="43"/>
      <c r="D21" s="36"/>
      <c r="E21" s="37"/>
      <c r="F21" s="34"/>
      <c r="G21" s="34"/>
      <c r="H21" s="34"/>
      <c r="I21" s="40"/>
      <c r="J21" s="40">
        <f>D20*J20</f>
        <v>62317.774920000003</v>
      </c>
      <c r="K21" s="40">
        <f>D20*K20</f>
        <v>124635.54984000001</v>
      </c>
      <c r="L21" s="40">
        <f>D20*L20</f>
        <v>83090.366560000009</v>
      </c>
      <c r="M21" s="40">
        <f>D20*M20</f>
        <v>83090.366560000009</v>
      </c>
      <c r="N21" s="40">
        <f>D20*N20</f>
        <v>41545.183280000005</v>
      </c>
      <c r="O21" s="51">
        <f>D20*O20</f>
        <v>20772.591640000002</v>
      </c>
      <c r="P21" s="40"/>
      <c r="Q21" s="40"/>
      <c r="R21" s="41"/>
      <c r="S21" s="89" t="s">
        <v>781</v>
      </c>
      <c r="T21" s="90">
        <f>T19*U11</f>
        <v>1711972.6710864541</v>
      </c>
      <c r="U21" s="91">
        <f>T21/T19</f>
        <v>0.93627453664170168</v>
      </c>
    </row>
    <row r="22" spans="2:21" x14ac:dyDescent="0.2">
      <c r="B22" s="8" t="s">
        <v>205</v>
      </c>
      <c r="C22" s="18" t="s">
        <v>206</v>
      </c>
      <c r="D22" s="36">
        <f>Planilha!G131</f>
        <v>135377.91309999998</v>
      </c>
      <c r="E22" s="37">
        <f>D22/D43</f>
        <v>3.7673530298383141E-2</v>
      </c>
      <c r="F22" s="34"/>
      <c r="G22" s="48"/>
      <c r="H22" s="47"/>
      <c r="I22" s="42">
        <v>0.25</v>
      </c>
      <c r="J22" s="42">
        <v>0.4</v>
      </c>
      <c r="K22" s="42">
        <v>0.35</v>
      </c>
      <c r="L22" s="44"/>
      <c r="M22" s="44"/>
      <c r="N22" s="44"/>
      <c r="O22" s="44"/>
      <c r="P22" s="44"/>
      <c r="Q22" s="44"/>
      <c r="R22" s="41"/>
      <c r="S22" s="89"/>
      <c r="T22" s="90"/>
      <c r="U22" s="91"/>
    </row>
    <row r="23" spans="2:21" x14ac:dyDescent="0.2">
      <c r="B23" s="35"/>
      <c r="C23" s="43"/>
      <c r="D23" s="36"/>
      <c r="E23" s="37"/>
      <c r="F23" s="34"/>
      <c r="G23" s="49"/>
      <c r="H23" s="40"/>
      <c r="I23" s="40">
        <f>D22*I22</f>
        <v>33844.478274999994</v>
      </c>
      <c r="J23" s="40">
        <f>D22*J22</f>
        <v>54151.165239999995</v>
      </c>
      <c r="K23" s="40">
        <f>D22*K22</f>
        <v>47382.269584999987</v>
      </c>
      <c r="L23" s="40"/>
      <c r="M23" s="40"/>
      <c r="N23" s="40"/>
      <c r="O23" s="40"/>
      <c r="P23" s="40"/>
      <c r="Q23" s="40"/>
      <c r="R23" s="41"/>
      <c r="S23" s="92" t="s">
        <v>782</v>
      </c>
      <c r="T23" s="93">
        <f>T19*U13</f>
        <v>90103.823454968573</v>
      </c>
      <c r="U23" s="94">
        <f>T23/T19</f>
        <v>4.9277606459341747E-2</v>
      </c>
    </row>
    <row r="24" spans="2:21" x14ac:dyDescent="0.2">
      <c r="B24" s="8" t="s">
        <v>220</v>
      </c>
      <c r="C24" s="18" t="s">
        <v>221</v>
      </c>
      <c r="D24" s="36">
        <f>Planilha!G140</f>
        <v>539450.07900000003</v>
      </c>
      <c r="E24" s="37">
        <f>D24/D43</f>
        <v>0.150120417949268</v>
      </c>
      <c r="F24" s="34"/>
      <c r="G24" s="44"/>
      <c r="H24" s="48"/>
      <c r="I24" s="42">
        <v>0.05</v>
      </c>
      <c r="J24" s="42">
        <v>0.1</v>
      </c>
      <c r="K24" s="42">
        <v>0.12</v>
      </c>
      <c r="L24" s="50">
        <v>0.13</v>
      </c>
      <c r="M24" s="50">
        <v>0.15</v>
      </c>
      <c r="N24" s="42">
        <v>0.25</v>
      </c>
      <c r="O24" s="42">
        <v>0.2</v>
      </c>
      <c r="P24" s="44"/>
      <c r="Q24" s="44"/>
      <c r="R24" s="41"/>
      <c r="T24" s="85"/>
    </row>
    <row r="25" spans="2:21" x14ac:dyDescent="0.2">
      <c r="B25" s="35"/>
      <c r="C25" s="43"/>
      <c r="D25" s="36"/>
      <c r="E25" s="37"/>
      <c r="F25" s="34"/>
      <c r="G25" s="46"/>
      <c r="H25" s="40"/>
      <c r="I25" s="40">
        <f>D24*I24</f>
        <v>26972.503950000002</v>
      </c>
      <c r="J25" s="40">
        <f>D24*J24</f>
        <v>53945.007900000004</v>
      </c>
      <c r="K25" s="40">
        <f>D24*K24</f>
        <v>64734.009480000001</v>
      </c>
      <c r="L25" s="40">
        <f>D24*L24</f>
        <v>70128.510269999999</v>
      </c>
      <c r="M25" s="40">
        <f>D24*M24</f>
        <v>80917.511849999995</v>
      </c>
      <c r="N25" s="40">
        <f>D24*N24</f>
        <v>134862.51975000001</v>
      </c>
      <c r="O25" s="51">
        <f>D24*O24</f>
        <v>107890.01580000001</v>
      </c>
      <c r="P25" s="46"/>
      <c r="Q25" s="46"/>
      <c r="R25" s="41"/>
      <c r="T25" s="95">
        <f>T23+T21</f>
        <v>1802076.4945414227</v>
      </c>
    </row>
    <row r="26" spans="2:21" x14ac:dyDescent="0.2">
      <c r="B26" s="8" t="s">
        <v>393</v>
      </c>
      <c r="C26" s="18" t="s">
        <v>394</v>
      </c>
      <c r="D26" s="36">
        <f>Planilha!G237</f>
        <v>214327.50749999998</v>
      </c>
      <c r="E26" s="37">
        <f>D26/D43</f>
        <v>5.9643952714899626E-2</v>
      </c>
      <c r="F26" s="34"/>
      <c r="G26" s="34"/>
      <c r="H26" s="47"/>
      <c r="I26" s="42">
        <v>0.05</v>
      </c>
      <c r="J26" s="42">
        <v>0.1</v>
      </c>
      <c r="K26" s="42">
        <v>0.1</v>
      </c>
      <c r="L26" s="50">
        <v>0.1</v>
      </c>
      <c r="M26" s="50">
        <v>0.15</v>
      </c>
      <c r="N26" s="42">
        <v>0.2</v>
      </c>
      <c r="O26" s="42">
        <v>0.3</v>
      </c>
      <c r="P26" s="44"/>
      <c r="Q26" s="44"/>
      <c r="R26" s="41"/>
    </row>
    <row r="27" spans="2:21" x14ac:dyDescent="0.2">
      <c r="B27" s="35"/>
      <c r="C27" s="43"/>
      <c r="D27" s="36"/>
      <c r="E27" s="37"/>
      <c r="F27" s="34"/>
      <c r="G27" s="34"/>
      <c r="H27" s="49"/>
      <c r="I27" s="40">
        <f>D26*I26</f>
        <v>10716.375375</v>
      </c>
      <c r="J27" s="40">
        <f>D26*J26</f>
        <v>21432.750749999999</v>
      </c>
      <c r="K27" s="40">
        <f>D26*K26</f>
        <v>21432.750749999999</v>
      </c>
      <c r="L27" s="40">
        <f>D26*L26</f>
        <v>21432.750749999999</v>
      </c>
      <c r="M27" s="40">
        <f>D26*M26</f>
        <v>32149.126124999995</v>
      </c>
      <c r="N27" s="40">
        <f>D26*N26</f>
        <v>42865.501499999998</v>
      </c>
      <c r="O27" s="51">
        <f>D26*O26</f>
        <v>64298.25224999999</v>
      </c>
      <c r="P27" s="40"/>
      <c r="Q27" s="40"/>
      <c r="R27" s="41"/>
    </row>
    <row r="28" spans="2:21" x14ac:dyDescent="0.2">
      <c r="B28" s="8" t="s">
        <v>540</v>
      </c>
      <c r="C28" s="18" t="s">
        <v>541</v>
      </c>
      <c r="D28" s="36">
        <f>Planilha!G325</f>
        <v>823.68299999999999</v>
      </c>
      <c r="E28" s="37">
        <f>D28/D43</f>
        <v>2.2921794069791378E-4</v>
      </c>
      <c r="F28" s="34"/>
      <c r="G28" s="34"/>
      <c r="H28" s="47"/>
      <c r="I28" s="48"/>
      <c r="J28" s="47"/>
      <c r="K28" s="47"/>
      <c r="L28" s="50">
        <v>1</v>
      </c>
      <c r="M28" s="44"/>
      <c r="N28" s="44"/>
      <c r="O28" s="44"/>
      <c r="P28" s="44"/>
      <c r="Q28" s="44"/>
      <c r="R28" s="41"/>
    </row>
    <row r="29" spans="2:21" x14ac:dyDescent="0.2">
      <c r="B29" s="35"/>
      <c r="C29" s="43"/>
      <c r="D29" s="36"/>
      <c r="E29" s="37"/>
      <c r="F29" s="34"/>
      <c r="G29" s="34"/>
      <c r="H29" s="51"/>
      <c r="I29" s="40"/>
      <c r="J29" s="40"/>
      <c r="K29" s="40"/>
      <c r="L29" s="40">
        <f>D28*L28</f>
        <v>823.68299999999999</v>
      </c>
      <c r="M29" s="40"/>
      <c r="N29" s="40"/>
      <c r="O29" s="40"/>
      <c r="P29" s="40"/>
      <c r="Q29" s="40"/>
      <c r="R29" s="41"/>
    </row>
    <row r="30" spans="2:21" x14ac:dyDescent="0.2">
      <c r="B30" s="8" t="s">
        <v>545</v>
      </c>
      <c r="C30" s="18" t="s">
        <v>546</v>
      </c>
      <c r="D30" s="36">
        <f>Planilha!G329</f>
        <v>27277.186399999999</v>
      </c>
      <c r="E30" s="37">
        <f>D30/D43</f>
        <v>7.5908092004340752E-3</v>
      </c>
      <c r="F30" s="34"/>
      <c r="G30" s="34"/>
      <c r="H30" s="34"/>
      <c r="I30" s="47"/>
      <c r="J30" s="47"/>
      <c r="K30" s="48"/>
      <c r="L30" s="48"/>
      <c r="M30" s="48"/>
      <c r="N30" s="42">
        <v>0.5</v>
      </c>
      <c r="O30" s="42">
        <v>0.5</v>
      </c>
      <c r="P30" s="47"/>
      <c r="Q30" s="47"/>
      <c r="R30" s="41"/>
    </row>
    <row r="31" spans="2:21" x14ac:dyDescent="0.2">
      <c r="B31" s="35"/>
      <c r="C31" s="43"/>
      <c r="D31" s="36"/>
      <c r="E31" s="37"/>
      <c r="F31" s="34"/>
      <c r="G31" s="43"/>
      <c r="H31" s="43"/>
      <c r="I31" s="46"/>
      <c r="J31" s="46"/>
      <c r="K31" s="40"/>
      <c r="L31" s="51"/>
      <c r="M31" s="51"/>
      <c r="N31" s="40">
        <f>D30*N30</f>
        <v>13638.593199999999</v>
      </c>
      <c r="O31" s="51">
        <f>D30*O30</f>
        <v>13638.593199999999</v>
      </c>
      <c r="P31" s="63"/>
      <c r="Q31" s="63"/>
      <c r="R31" s="41"/>
    </row>
    <row r="32" spans="2:21" x14ac:dyDescent="0.2">
      <c r="B32" s="8" t="s">
        <v>564</v>
      </c>
      <c r="C32" s="18" t="s">
        <v>565</v>
      </c>
      <c r="D32" s="36">
        <f>Planilha!G340</f>
        <v>189121.02129999996</v>
      </c>
      <c r="E32" s="37">
        <f>D32/D43</f>
        <v>5.2629386602700653E-2</v>
      </c>
      <c r="F32" s="34"/>
      <c r="G32" s="47"/>
      <c r="H32" s="47"/>
      <c r="I32" s="44"/>
      <c r="J32" s="44"/>
      <c r="K32" s="50">
        <v>0.35</v>
      </c>
      <c r="L32" s="50">
        <v>0.3</v>
      </c>
      <c r="M32" s="42">
        <v>0.27</v>
      </c>
      <c r="N32" s="42">
        <v>0.08</v>
      </c>
      <c r="O32" s="44"/>
      <c r="P32" s="44"/>
      <c r="Q32" s="44"/>
      <c r="R32" s="41"/>
    </row>
    <row r="33" spans="1:18" x14ac:dyDescent="0.2">
      <c r="B33" s="35"/>
      <c r="C33" s="43"/>
      <c r="D33" s="36"/>
      <c r="E33" s="37"/>
      <c r="F33" s="34"/>
      <c r="G33" s="46"/>
      <c r="H33" s="46"/>
      <c r="I33" s="46"/>
      <c r="J33" s="46"/>
      <c r="K33" s="40">
        <f>D32*K32</f>
        <v>66192.35745499999</v>
      </c>
      <c r="L33" s="40">
        <f>D32*L32</f>
        <v>56736.306389999991</v>
      </c>
      <c r="M33" s="40">
        <f>D32*M32</f>
        <v>51062.675750999995</v>
      </c>
      <c r="N33" s="40">
        <f>D32*N32</f>
        <v>15129.681703999997</v>
      </c>
      <c r="O33" s="51"/>
      <c r="P33" s="51"/>
      <c r="Q33" s="51"/>
      <c r="R33" s="41"/>
    </row>
    <row r="34" spans="1:18" x14ac:dyDescent="0.2">
      <c r="B34" s="8" t="s">
        <v>590</v>
      </c>
      <c r="C34" s="18" t="s">
        <v>591</v>
      </c>
      <c r="D34" s="36">
        <f>Planilha!G356</f>
        <v>186870.27930000002</v>
      </c>
      <c r="E34" s="37">
        <f>D34/D43</f>
        <v>5.2003040731434295E-2</v>
      </c>
      <c r="F34" s="34"/>
      <c r="G34" s="44"/>
      <c r="H34" s="44"/>
      <c r="I34" s="44"/>
      <c r="J34" s="48"/>
      <c r="K34" s="48"/>
      <c r="L34" s="42">
        <v>0.35</v>
      </c>
      <c r="M34" s="42">
        <v>0.23</v>
      </c>
      <c r="N34" s="42">
        <v>0.32</v>
      </c>
      <c r="O34" s="42">
        <v>0.1</v>
      </c>
      <c r="P34" s="47"/>
      <c r="Q34" s="47"/>
      <c r="R34" s="41"/>
    </row>
    <row r="35" spans="1:18" x14ac:dyDescent="0.2">
      <c r="B35" s="35"/>
      <c r="C35" s="43"/>
      <c r="D35" s="36"/>
      <c r="E35" s="37"/>
      <c r="F35" s="34"/>
      <c r="G35" s="46"/>
      <c r="H35" s="46"/>
      <c r="I35" s="40"/>
      <c r="J35" s="40"/>
      <c r="K35" s="40"/>
      <c r="L35" s="40">
        <f>D34*L34</f>
        <v>65404.597755000003</v>
      </c>
      <c r="M35" s="40">
        <f>D34*M34</f>
        <v>42980.164239000005</v>
      </c>
      <c r="N35" s="40">
        <f>D34*N34</f>
        <v>59798.489376000012</v>
      </c>
      <c r="O35" s="51">
        <f>D34*O34</f>
        <v>18687.027930000004</v>
      </c>
      <c r="P35" s="63"/>
      <c r="Q35" s="46"/>
      <c r="R35" s="41"/>
    </row>
    <row r="36" spans="1:18" x14ac:dyDescent="0.2">
      <c r="B36" s="8" t="s">
        <v>618</v>
      </c>
      <c r="C36" s="18" t="s">
        <v>619</v>
      </c>
      <c r="D36" s="36">
        <f>Planilha!G373</f>
        <v>37723.586300000003</v>
      </c>
      <c r="E36" s="37">
        <f>D36/D43</f>
        <v>1.0497876934968954E-2</v>
      </c>
      <c r="F36" s="34"/>
      <c r="G36" s="44"/>
      <c r="H36" s="48"/>
      <c r="I36" s="48"/>
      <c r="J36" s="48"/>
      <c r="K36" s="48"/>
      <c r="L36" s="47"/>
      <c r="M36" s="47"/>
      <c r="N36" s="47"/>
      <c r="O36" s="42">
        <v>0.6</v>
      </c>
      <c r="P36" s="42">
        <v>0.4</v>
      </c>
      <c r="Q36" s="47"/>
      <c r="R36" s="41"/>
    </row>
    <row r="37" spans="1:18" x14ac:dyDescent="0.2">
      <c r="B37" s="35"/>
      <c r="C37" s="43"/>
      <c r="D37" s="36"/>
      <c r="E37" s="37"/>
      <c r="F37" s="34"/>
      <c r="G37" s="46"/>
      <c r="H37" s="46"/>
      <c r="I37" s="40"/>
      <c r="J37" s="40"/>
      <c r="K37" s="40"/>
      <c r="L37" s="46"/>
      <c r="M37" s="46"/>
      <c r="N37" s="40"/>
      <c r="O37" s="51">
        <f>D36*O36</f>
        <v>22634.15178</v>
      </c>
      <c r="P37" s="51">
        <f>D36*P36</f>
        <v>15089.434520000003</v>
      </c>
      <c r="Q37" s="46"/>
      <c r="R37" s="41"/>
    </row>
    <row r="38" spans="1:18" x14ac:dyDescent="0.2">
      <c r="B38" s="8" t="s">
        <v>633</v>
      </c>
      <c r="C38" s="18" t="s">
        <v>634</v>
      </c>
      <c r="D38" s="36">
        <f>Planilha!G382</f>
        <v>108164.77530000001</v>
      </c>
      <c r="E38" s="37">
        <f>D38/D43</f>
        <v>3.0100544809494152E-2</v>
      </c>
      <c r="F38" s="34"/>
      <c r="G38" s="48"/>
      <c r="H38" s="47"/>
      <c r="I38" s="47"/>
      <c r="J38" s="47"/>
      <c r="K38" s="48"/>
      <c r="L38" s="48"/>
      <c r="M38" s="47"/>
      <c r="N38" s="47"/>
      <c r="O38" s="42">
        <v>0.2</v>
      </c>
      <c r="P38" s="42">
        <v>0.5</v>
      </c>
      <c r="Q38" s="42">
        <v>0.3</v>
      </c>
      <c r="R38" s="41"/>
    </row>
    <row r="39" spans="1:18" x14ac:dyDescent="0.2">
      <c r="B39" s="35"/>
      <c r="C39" s="43"/>
      <c r="D39" s="36"/>
      <c r="E39" s="37"/>
      <c r="F39" s="34"/>
      <c r="G39" s="52"/>
      <c r="H39" s="46"/>
      <c r="I39" s="40"/>
      <c r="J39" s="40"/>
      <c r="K39" s="52"/>
      <c r="L39" s="52"/>
      <c r="M39" s="46"/>
      <c r="N39" s="46"/>
      <c r="O39" s="51">
        <f>D38*O38</f>
        <v>21632.955060000004</v>
      </c>
      <c r="P39" s="51">
        <f>D38*P38</f>
        <v>54082.387650000004</v>
      </c>
      <c r="Q39" s="51">
        <f>D38*Q38</f>
        <v>32449.43259</v>
      </c>
      <c r="R39" s="41"/>
    </row>
    <row r="40" spans="1:18" x14ac:dyDescent="0.2">
      <c r="B40" s="8" t="s">
        <v>662</v>
      </c>
      <c r="C40" s="18" t="s">
        <v>663</v>
      </c>
      <c r="D40" s="36">
        <f>Planilha!G401</f>
        <v>445926.60179999995</v>
      </c>
      <c r="E40" s="37">
        <f>D40/D43</f>
        <v>0.1240943146416942</v>
      </c>
      <c r="F40" s="42">
        <v>0.05</v>
      </c>
      <c r="G40" s="48"/>
      <c r="H40" s="47"/>
      <c r="I40" s="48"/>
      <c r="J40" s="48"/>
      <c r="K40" s="50">
        <v>0.05</v>
      </c>
      <c r="L40" s="50">
        <v>0.05</v>
      </c>
      <c r="M40" s="42">
        <v>0.1</v>
      </c>
      <c r="N40" s="42">
        <v>0.05</v>
      </c>
      <c r="O40" s="42">
        <v>0.1</v>
      </c>
      <c r="P40" s="42">
        <v>0.35</v>
      </c>
      <c r="Q40" s="42">
        <v>0.25</v>
      </c>
      <c r="R40" s="41"/>
    </row>
    <row r="41" spans="1:18" x14ac:dyDescent="0.2">
      <c r="B41" s="35"/>
      <c r="C41" s="43"/>
      <c r="D41" s="36"/>
      <c r="E41" s="37"/>
      <c r="F41" s="40">
        <f>D40*F40</f>
        <v>22296.330089999999</v>
      </c>
      <c r="G41" s="52"/>
      <c r="H41" s="46"/>
      <c r="I41" s="40"/>
      <c r="J41" s="40"/>
      <c r="K41" s="40">
        <f>D40*K40</f>
        <v>22296.330089999999</v>
      </c>
      <c r="L41" s="40">
        <f>D40*L40</f>
        <v>22296.330089999999</v>
      </c>
      <c r="M41" s="40">
        <f>D40*M40</f>
        <v>44592.660179999999</v>
      </c>
      <c r="N41" s="40">
        <f>D40*N40</f>
        <v>22296.330089999999</v>
      </c>
      <c r="O41" s="51">
        <f>D40*O40</f>
        <v>44592.660179999999</v>
      </c>
      <c r="P41" s="51">
        <f>D40*P40</f>
        <v>156074.31062999996</v>
      </c>
      <c r="Q41" s="51">
        <f>D40*Q40</f>
        <v>111481.65044999999</v>
      </c>
      <c r="R41" s="41"/>
    </row>
    <row r="42" spans="1:18" x14ac:dyDescent="0.2">
      <c r="A42" s="30"/>
      <c r="B42" s="34"/>
      <c r="C42" s="34"/>
      <c r="D42" s="53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</row>
    <row r="43" spans="1:18" x14ac:dyDescent="0.2">
      <c r="B43" s="106" t="s">
        <v>759</v>
      </c>
      <c r="C43" s="106"/>
      <c r="D43" s="54">
        <f>SUM(D10:D41)</f>
        <v>3593449.0882000001</v>
      </c>
      <c r="E43" s="55">
        <f>SUM(E10:E41)</f>
        <v>1.0000000000000002</v>
      </c>
      <c r="F43" s="66">
        <f t="shared" ref="F43:Q43" si="0">F11+F13+F15+F17+F19+F21+F23+F25+F27+F29+F31+F33+F35+F37+F39+F41</f>
        <v>167172.00686999998</v>
      </c>
      <c r="G43" s="66">
        <f t="shared" si="0"/>
        <v>325490.36910999997</v>
      </c>
      <c r="H43" s="66">
        <f t="shared" si="0"/>
        <v>323264.66677000007</v>
      </c>
      <c r="I43" s="66">
        <f t="shared" si="0"/>
        <v>324661.84464000002</v>
      </c>
      <c r="J43" s="66">
        <f t="shared" si="0"/>
        <v>341232.16421000002</v>
      </c>
      <c r="K43" s="66">
        <f t="shared" si="0"/>
        <v>346673.2672</v>
      </c>
      <c r="L43" s="66">
        <f t="shared" si="0"/>
        <v>348380.17931500002</v>
      </c>
      <c r="M43" s="66">
        <f t="shared" si="0"/>
        <v>357566.61230500002</v>
      </c>
      <c r="N43" s="66">
        <f t="shared" si="0"/>
        <v>358603.93340000004</v>
      </c>
      <c r="O43" s="66">
        <f t="shared" si="0"/>
        <v>331226.82854000002</v>
      </c>
      <c r="P43" s="66">
        <f t="shared" si="0"/>
        <v>225246.13279999996</v>
      </c>
      <c r="Q43" s="66">
        <f t="shared" si="0"/>
        <v>143931.08304</v>
      </c>
    </row>
    <row r="44" spans="1:18" x14ac:dyDescent="0.2">
      <c r="B44" s="56"/>
      <c r="C44" s="56"/>
      <c r="D44" s="57"/>
      <c r="E44" s="56"/>
      <c r="F44" s="67">
        <f t="shared" ref="F44:M44" si="1">F43/$D$43</f>
        <v>4.6521323321082129E-2</v>
      </c>
      <c r="G44" s="67">
        <f t="shared" si="1"/>
        <v>9.0578817487307672E-2</v>
      </c>
      <c r="H44" s="67">
        <f t="shared" si="1"/>
        <v>8.9959439757062776E-2</v>
      </c>
      <c r="I44" s="67">
        <f t="shared" si="1"/>
        <v>9.0348252242145127E-2</v>
      </c>
      <c r="J44" s="67">
        <f t="shared" si="1"/>
        <v>9.4959509884395527E-2</v>
      </c>
      <c r="K44" s="67">
        <f t="shared" si="1"/>
        <v>9.6473682718474979E-2</v>
      </c>
      <c r="L44" s="67">
        <f t="shared" si="1"/>
        <v>9.6948689341110894E-2</v>
      </c>
      <c r="M44" s="67">
        <f t="shared" si="1"/>
        <v>9.9505128228798492E-2</v>
      </c>
      <c r="N44" s="67">
        <f>N43/$D$43</f>
        <v>9.9793798269625367E-2</v>
      </c>
      <c r="O44" s="67">
        <f>O43/$D$43</f>
        <v>9.2175183343397624E-2</v>
      </c>
      <c r="P44" s="67">
        <f>P43/$D$43</f>
        <v>6.2682433303327623E-2</v>
      </c>
      <c r="Q44" s="67">
        <f>Q43/$D$43</f>
        <v>4.0053742103271797E-2</v>
      </c>
    </row>
    <row r="45" spans="1:18" x14ac:dyDescent="0.2">
      <c r="B45" s="56"/>
      <c r="C45" s="56"/>
      <c r="D45" s="57"/>
      <c r="E45" s="56"/>
      <c r="F45" s="55">
        <f>F44</f>
        <v>4.6521323321082129E-2</v>
      </c>
      <c r="G45" s="55">
        <f t="shared" ref="G45:Q45" si="2">F45+G44</f>
        <v>0.13710014080838981</v>
      </c>
      <c r="H45" s="55">
        <f t="shared" si="2"/>
        <v>0.22705958056545258</v>
      </c>
      <c r="I45" s="55">
        <f t="shared" si="2"/>
        <v>0.31740783280759771</v>
      </c>
      <c r="J45" s="55">
        <f t="shared" si="2"/>
        <v>0.41236734269199327</v>
      </c>
      <c r="K45" s="55">
        <f t="shared" si="2"/>
        <v>0.50884102541046827</v>
      </c>
      <c r="L45" s="55">
        <f t="shared" si="2"/>
        <v>0.60578971475157917</v>
      </c>
      <c r="M45" s="55">
        <f>L45+M44+0.0001</f>
        <v>0.70539484298037769</v>
      </c>
      <c r="N45" s="55">
        <f t="shared" si="2"/>
        <v>0.80518864125000311</v>
      </c>
      <c r="O45" s="55">
        <f t="shared" si="2"/>
        <v>0.89736382459340069</v>
      </c>
      <c r="P45" s="55">
        <f t="shared" si="2"/>
        <v>0.96004625789672837</v>
      </c>
      <c r="Q45" s="55">
        <f t="shared" si="2"/>
        <v>1.0001000000000002</v>
      </c>
    </row>
    <row r="46" spans="1:18" x14ac:dyDescent="0.2">
      <c r="B46" s="58"/>
      <c r="C46" s="58"/>
      <c r="D46" s="59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1:18" x14ac:dyDescent="0.2">
      <c r="C47" s="24">
        <f>'[1]TIPO2 - 220V_SAPATAS'!$C$607</f>
        <v>0</v>
      </c>
      <c r="O47" s="60"/>
      <c r="P47" s="61"/>
    </row>
    <row r="48" spans="1:18" x14ac:dyDescent="0.2">
      <c r="O48" s="60"/>
      <c r="P48" s="61"/>
    </row>
    <row r="49" spans="15:16" x14ac:dyDescent="0.2">
      <c r="O49" s="62"/>
      <c r="P49" s="61"/>
    </row>
    <row r="51" spans="15:16" x14ac:dyDescent="0.2">
      <c r="O51" s="60"/>
      <c r="P51" s="61"/>
    </row>
    <row r="52" spans="15:16" x14ac:dyDescent="0.2">
      <c r="O52" s="60"/>
      <c r="P52" s="61"/>
    </row>
    <row r="53" spans="15:16" x14ac:dyDescent="0.2">
      <c r="O53" s="62"/>
      <c r="P53" s="61"/>
    </row>
  </sheetData>
  <mergeCells count="2">
    <mergeCell ref="B6:Q6"/>
    <mergeCell ref="B43:C43"/>
  </mergeCells>
  <pageMargins left="0.59" right="0.25" top="1.49" bottom="0.75" header="0.3" footer="0.3"/>
  <pageSetup paperSize="9" scale="51" orientation="landscape" r:id="rId1"/>
  <colBreaks count="1" manualBreakCount="1">
    <brk id="17" max="6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Planilha</vt:lpstr>
      <vt:lpstr>Cronograma</vt:lpstr>
      <vt:lpstr>Plan1</vt:lpstr>
      <vt:lpstr>Cronograma!Area_de_impressao</vt:lpstr>
      <vt:lpstr>Planilha!Titulos_de_impressao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Josiane</dc:creator>
  <cp:lastModifiedBy>Josiane</cp:lastModifiedBy>
  <cp:lastPrinted>2022-05-27T11:33:50Z</cp:lastPrinted>
  <dcterms:created xsi:type="dcterms:W3CDTF">2022-01-31T13:16:35Z</dcterms:created>
  <dcterms:modified xsi:type="dcterms:W3CDTF">2022-05-27T15:39:10Z</dcterms:modified>
</cp:coreProperties>
</file>