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RÇAMENTOS\PREFEITURA CORDEIRÓPOLIS\RECAPEAMENTO RUA GUILHERME KRAUTER\PMC\"/>
    </mc:Choice>
  </mc:AlternateContent>
  <bookViews>
    <workbookView xWindow="0" yWindow="0" windowWidth="28800" windowHeight="12135" tabRatio="785" activeTab="2"/>
  </bookViews>
  <sheets>
    <sheet name="Planilha Básica" sheetId="1" r:id="rId1"/>
    <sheet name="Cronograma" sheetId="20" r:id="rId2"/>
    <sheet name="QCI" sheetId="21" r:id="rId3"/>
    <sheet name="Memorial de Cálculo" sheetId="22" r:id="rId4"/>
  </sheets>
  <externalReferences>
    <externalReference r:id="rId5"/>
    <externalReference r:id="rId6"/>
    <externalReference r:id="rId7"/>
  </externalReferences>
  <definedNames>
    <definedName name="__shared_1_0_0">#REF!</definedName>
    <definedName name="__shared_1_0_1">#N/A</definedName>
    <definedName name="__shared_1_0_10">#N/A</definedName>
    <definedName name="__shared_1_0_100">#N/A</definedName>
    <definedName name="__shared_1_0_101">#N/A</definedName>
    <definedName name="__shared_1_0_102">#N/A</definedName>
    <definedName name="__shared_1_0_103">#N/A</definedName>
    <definedName name="__shared_1_0_104">#N/A</definedName>
    <definedName name="__shared_1_0_105">#N/A</definedName>
    <definedName name="__shared_1_0_106">#N/A</definedName>
    <definedName name="__shared_1_0_107">#N/A</definedName>
    <definedName name="__shared_1_0_108">#N/A</definedName>
    <definedName name="__shared_1_0_109">#N/A</definedName>
    <definedName name="__shared_1_0_11">#REF!</definedName>
    <definedName name="__shared_1_0_110">#N/A</definedName>
    <definedName name="__shared_1_0_111">#N/A</definedName>
    <definedName name="__shared_1_0_112">#N/A</definedName>
    <definedName name="__shared_1_0_113">#N/A</definedName>
    <definedName name="__shared_1_0_114">#N/A</definedName>
    <definedName name="__shared_1_0_115">#N/A</definedName>
    <definedName name="__shared_1_0_116">#N/A</definedName>
    <definedName name="__shared_1_0_117">#N/A</definedName>
    <definedName name="__shared_1_0_118">#N/A</definedName>
    <definedName name="__shared_1_0_119">#N/A</definedName>
    <definedName name="__shared_1_0_12">#N/A</definedName>
    <definedName name="__shared_1_0_120">#N/A</definedName>
    <definedName name="__shared_1_0_121">#N/A</definedName>
    <definedName name="__shared_1_0_122">#REF!</definedName>
    <definedName name="__shared_1_0_123">#N/A</definedName>
    <definedName name="__shared_1_0_124">#N/A</definedName>
    <definedName name="__shared_1_0_125">#N/A</definedName>
    <definedName name="__shared_1_0_126">#N/A</definedName>
    <definedName name="__shared_1_0_127">#N/A</definedName>
    <definedName name="__shared_1_0_128">#N/A</definedName>
    <definedName name="__shared_1_0_129">#N/A</definedName>
    <definedName name="__shared_1_0_13">#N/A</definedName>
    <definedName name="__shared_1_0_130">#N/A</definedName>
    <definedName name="__shared_1_0_131">#N/A</definedName>
    <definedName name="__shared_1_0_132">#N/A</definedName>
    <definedName name="__shared_1_0_133">#N/A</definedName>
    <definedName name="__shared_1_0_134">#N/A</definedName>
    <definedName name="__shared_1_0_135">#N/A</definedName>
    <definedName name="__shared_1_0_136">#N/A</definedName>
    <definedName name="__shared_1_0_137">#N/A</definedName>
    <definedName name="__shared_1_0_138">#N/A</definedName>
    <definedName name="__shared_1_0_139">#REF!</definedName>
    <definedName name="__shared_1_0_14">#N/A</definedName>
    <definedName name="__shared_1_0_140">#N/A</definedName>
    <definedName name="__shared_1_0_141">#N/A</definedName>
    <definedName name="__shared_1_0_142">#N/A</definedName>
    <definedName name="__shared_1_0_143">#N/A</definedName>
    <definedName name="__shared_1_0_144">#N/A</definedName>
    <definedName name="__shared_1_0_145">#N/A</definedName>
    <definedName name="__shared_1_0_146">#N/A</definedName>
    <definedName name="__shared_1_0_147">#N/A</definedName>
    <definedName name="__shared_1_0_148">#N/A</definedName>
    <definedName name="__shared_1_0_149">#N/A</definedName>
    <definedName name="__shared_1_0_15">#N/A</definedName>
    <definedName name="__shared_1_0_150">#N/A</definedName>
    <definedName name="__shared_1_0_151">#REF!</definedName>
    <definedName name="__shared_1_0_152">#N/A</definedName>
    <definedName name="__shared_1_0_153">#N/A</definedName>
    <definedName name="__shared_1_0_154">#N/A</definedName>
    <definedName name="__shared_1_0_155">#N/A</definedName>
    <definedName name="__shared_1_0_156">#N/A</definedName>
    <definedName name="__shared_1_0_157">#N/A</definedName>
    <definedName name="__shared_1_0_158">#N/A</definedName>
    <definedName name="__shared_1_0_159">#N/A</definedName>
    <definedName name="__shared_1_0_16">#N/A</definedName>
    <definedName name="__shared_1_0_160">#N/A</definedName>
    <definedName name="__shared_1_0_161">#N/A</definedName>
    <definedName name="__shared_1_0_162">#N/A</definedName>
    <definedName name="__shared_1_0_163">#REF!</definedName>
    <definedName name="__shared_1_0_164">#N/A</definedName>
    <definedName name="__shared_1_0_165">#N/A</definedName>
    <definedName name="__shared_1_0_166">#N/A</definedName>
    <definedName name="__shared_1_0_167">#N/A</definedName>
    <definedName name="__shared_1_0_168">#N/A</definedName>
    <definedName name="__shared_1_0_169">#N/A</definedName>
    <definedName name="__shared_1_0_17">#N/A</definedName>
    <definedName name="__shared_1_0_170">#N/A</definedName>
    <definedName name="__shared_1_0_171">#N/A</definedName>
    <definedName name="__shared_1_0_172">#N/A</definedName>
    <definedName name="__shared_1_0_173">#N/A</definedName>
    <definedName name="__shared_1_0_174">#N/A</definedName>
    <definedName name="__shared_1_0_175">#N/A</definedName>
    <definedName name="__shared_1_0_176">#REF!</definedName>
    <definedName name="__shared_1_0_177">#N/A</definedName>
    <definedName name="__shared_1_0_178">#N/A</definedName>
    <definedName name="__shared_1_0_179">#N/A</definedName>
    <definedName name="__shared_1_0_18">#N/A</definedName>
    <definedName name="__shared_1_0_180">#N/A</definedName>
    <definedName name="__shared_1_0_181">#N/A</definedName>
    <definedName name="__shared_1_0_182">#N/A</definedName>
    <definedName name="__shared_1_0_183">#N/A</definedName>
    <definedName name="__shared_1_0_184">#N/A</definedName>
    <definedName name="__shared_1_0_185">#N/A</definedName>
    <definedName name="__shared_1_0_186">#N/A</definedName>
    <definedName name="__shared_1_0_187">#REF!</definedName>
    <definedName name="__shared_1_0_188">#N/A</definedName>
    <definedName name="__shared_1_0_189">#N/A</definedName>
    <definedName name="__shared_1_0_19">#N/A</definedName>
    <definedName name="__shared_1_0_190">#N/A</definedName>
    <definedName name="__shared_1_0_191">#N/A</definedName>
    <definedName name="__shared_1_0_192">#N/A</definedName>
    <definedName name="__shared_1_0_193">#N/A</definedName>
    <definedName name="__shared_1_0_194">#N/A</definedName>
    <definedName name="__shared_1_0_195">#N/A</definedName>
    <definedName name="__shared_1_0_196">#N/A</definedName>
    <definedName name="__shared_1_0_197">#N/A</definedName>
    <definedName name="__shared_1_0_198">#REF!</definedName>
    <definedName name="__shared_1_0_199">#N/A</definedName>
    <definedName name="__shared_1_0_2">#N/A</definedName>
    <definedName name="__shared_1_0_20">#N/A</definedName>
    <definedName name="__shared_1_0_200">#N/A</definedName>
    <definedName name="__shared_1_0_201">#N/A</definedName>
    <definedName name="__shared_1_0_202">#N/A</definedName>
    <definedName name="__shared_1_0_203">#N/A</definedName>
    <definedName name="__shared_1_0_204">#N/A</definedName>
    <definedName name="__shared_1_0_205">#N/A</definedName>
    <definedName name="__shared_1_0_206">#N/A</definedName>
    <definedName name="__shared_1_0_207">#N/A</definedName>
    <definedName name="__shared_1_0_208">#N/A</definedName>
    <definedName name="__shared_1_0_209">#REF!</definedName>
    <definedName name="__shared_1_0_21">#N/A</definedName>
    <definedName name="__shared_1_0_210">#N/A</definedName>
    <definedName name="__shared_1_0_211">#N/A</definedName>
    <definedName name="__shared_1_0_212">#N/A</definedName>
    <definedName name="__shared_1_0_213">#N/A</definedName>
    <definedName name="__shared_1_0_214">#N/A</definedName>
    <definedName name="__shared_1_0_215">#N/A</definedName>
    <definedName name="__shared_1_0_216">#N/A</definedName>
    <definedName name="__shared_1_0_217">#N/A</definedName>
    <definedName name="__shared_1_0_218">#N/A</definedName>
    <definedName name="__shared_1_0_219">#N/A</definedName>
    <definedName name="__shared_1_0_22">#REF!</definedName>
    <definedName name="__shared_1_0_220">#REF!</definedName>
    <definedName name="__shared_1_0_221">#N/A</definedName>
    <definedName name="__shared_1_0_222">#N/A</definedName>
    <definedName name="__shared_1_0_223">#N/A</definedName>
    <definedName name="__shared_1_0_224">#N/A</definedName>
    <definedName name="__shared_1_0_225">#N/A</definedName>
    <definedName name="__shared_1_0_226">#N/A</definedName>
    <definedName name="__shared_1_0_227">#N/A</definedName>
    <definedName name="__shared_1_0_228">#N/A</definedName>
    <definedName name="__shared_1_0_229">#N/A</definedName>
    <definedName name="__shared_1_0_23">#N/A</definedName>
    <definedName name="__shared_1_0_230">#N/A</definedName>
    <definedName name="__shared_1_0_231">#N/A</definedName>
    <definedName name="__shared_1_0_232">#REF!</definedName>
    <definedName name="__shared_1_0_233">#N/A</definedName>
    <definedName name="__shared_1_0_234">#N/A</definedName>
    <definedName name="__shared_1_0_235">#N/A</definedName>
    <definedName name="__shared_1_0_236">#N/A</definedName>
    <definedName name="__shared_1_0_237">#N/A</definedName>
    <definedName name="__shared_1_0_238">#N/A</definedName>
    <definedName name="__shared_1_0_239">#N/A</definedName>
    <definedName name="__shared_1_0_24">#N/A</definedName>
    <definedName name="__shared_1_0_240">#N/A</definedName>
    <definedName name="__shared_1_0_241">#N/A</definedName>
    <definedName name="__shared_1_0_242">#N/A</definedName>
    <definedName name="__shared_1_0_243">#REF!</definedName>
    <definedName name="__shared_1_0_244">#N/A</definedName>
    <definedName name="__shared_1_0_245">#N/A</definedName>
    <definedName name="__shared_1_0_246">#N/A</definedName>
    <definedName name="__shared_1_0_247">#N/A</definedName>
    <definedName name="__shared_1_0_248">#N/A</definedName>
    <definedName name="__shared_1_0_249">#N/A</definedName>
    <definedName name="__shared_1_0_25">#N/A</definedName>
    <definedName name="__shared_1_0_250">#N/A</definedName>
    <definedName name="__shared_1_0_251">#N/A</definedName>
    <definedName name="__shared_1_0_252">#N/A</definedName>
    <definedName name="__shared_1_0_253">#N/A</definedName>
    <definedName name="__shared_1_0_254">#REF!</definedName>
    <definedName name="__shared_1_0_255">#N/A</definedName>
    <definedName name="__shared_1_0_256">#N/A</definedName>
    <definedName name="__shared_1_0_257">#N/A</definedName>
    <definedName name="__shared_1_0_258">#N/A</definedName>
    <definedName name="__shared_1_0_259">#N/A</definedName>
    <definedName name="__shared_1_0_26">#N/A</definedName>
    <definedName name="__shared_1_0_260">#N/A</definedName>
    <definedName name="__shared_1_0_261">#N/A</definedName>
    <definedName name="__shared_1_0_262">#N/A</definedName>
    <definedName name="__shared_1_0_263">#N/A</definedName>
    <definedName name="__shared_1_0_264">#N/A</definedName>
    <definedName name="__shared_1_0_265">#REF!</definedName>
    <definedName name="__shared_1_0_266">#N/A</definedName>
    <definedName name="__shared_1_0_267">#N/A</definedName>
    <definedName name="__shared_1_0_268">#N/A</definedName>
    <definedName name="__shared_1_0_269">#N/A</definedName>
    <definedName name="__shared_1_0_27">#N/A</definedName>
    <definedName name="__shared_1_0_270">#N/A</definedName>
    <definedName name="__shared_1_0_271">#N/A</definedName>
    <definedName name="__shared_1_0_272">#N/A</definedName>
    <definedName name="__shared_1_0_273">#N/A</definedName>
    <definedName name="__shared_1_0_274">#N/A</definedName>
    <definedName name="__shared_1_0_275">#N/A</definedName>
    <definedName name="__shared_1_0_276">#REF!</definedName>
    <definedName name="__shared_1_0_277">#N/A</definedName>
    <definedName name="__shared_1_0_278">#N/A</definedName>
    <definedName name="__shared_1_0_279">#N/A</definedName>
    <definedName name="__shared_1_0_28">#N/A</definedName>
    <definedName name="__shared_1_0_280">#N/A</definedName>
    <definedName name="__shared_1_0_281">#N/A</definedName>
    <definedName name="__shared_1_0_282">#N/A</definedName>
    <definedName name="__shared_1_0_283">#N/A</definedName>
    <definedName name="__shared_1_0_284">#N/A</definedName>
    <definedName name="__shared_1_0_285">#N/A</definedName>
    <definedName name="__shared_1_0_286">#N/A</definedName>
    <definedName name="__shared_1_0_287">#REF!</definedName>
    <definedName name="__shared_1_0_288">#N/A</definedName>
    <definedName name="__shared_1_0_289">#N/A</definedName>
    <definedName name="__shared_1_0_29">#N/A</definedName>
    <definedName name="__shared_1_0_290">#N/A</definedName>
    <definedName name="__shared_1_0_291">#N/A</definedName>
    <definedName name="__shared_1_0_292">#N/A</definedName>
    <definedName name="__shared_1_0_293">#N/A</definedName>
    <definedName name="__shared_1_0_294">#N/A</definedName>
    <definedName name="__shared_1_0_295">#N/A</definedName>
    <definedName name="__shared_1_0_296">#N/A</definedName>
    <definedName name="__shared_1_0_297">#N/A</definedName>
    <definedName name="__shared_1_0_298">#REF!</definedName>
    <definedName name="__shared_1_0_299">#N/A</definedName>
    <definedName name="__shared_1_0_3">#N/A</definedName>
    <definedName name="__shared_1_0_30">#N/A</definedName>
    <definedName name="__shared_1_0_300">#N/A</definedName>
    <definedName name="__shared_1_0_301">#N/A</definedName>
    <definedName name="__shared_1_0_302">#N/A</definedName>
    <definedName name="__shared_1_0_303">#N/A</definedName>
    <definedName name="__shared_1_0_304">#N/A</definedName>
    <definedName name="__shared_1_0_305">#N/A</definedName>
    <definedName name="__shared_1_0_306">#N/A</definedName>
    <definedName name="__shared_1_0_307">#N/A</definedName>
    <definedName name="__shared_1_0_308">#N/A</definedName>
    <definedName name="__shared_1_0_309">#REF!</definedName>
    <definedName name="__shared_1_0_31">#N/A</definedName>
    <definedName name="__shared_1_0_310">#N/A</definedName>
    <definedName name="__shared_1_0_311">#N/A</definedName>
    <definedName name="__shared_1_0_312">#N/A</definedName>
    <definedName name="__shared_1_0_313">#N/A</definedName>
    <definedName name="__shared_1_0_314">#N/A</definedName>
    <definedName name="__shared_1_0_315">#N/A</definedName>
    <definedName name="__shared_1_0_316">#N/A</definedName>
    <definedName name="__shared_1_0_317">#N/A</definedName>
    <definedName name="__shared_1_0_318">#N/A</definedName>
    <definedName name="__shared_1_0_319">#N/A</definedName>
    <definedName name="__shared_1_0_32">#N/A</definedName>
    <definedName name="__shared_1_0_320">#REF!</definedName>
    <definedName name="__shared_1_0_321">#N/A</definedName>
    <definedName name="__shared_1_0_322">#N/A</definedName>
    <definedName name="__shared_1_0_323">#N/A</definedName>
    <definedName name="__shared_1_0_324">#N/A</definedName>
    <definedName name="__shared_1_0_325">#N/A</definedName>
    <definedName name="__shared_1_0_326">#N/A</definedName>
    <definedName name="__shared_1_0_327">#N/A</definedName>
    <definedName name="__shared_1_0_328">#N/A</definedName>
    <definedName name="__shared_1_0_329">#N/A</definedName>
    <definedName name="__shared_1_0_33">#REF!</definedName>
    <definedName name="__shared_1_0_330">#N/A</definedName>
    <definedName name="__shared_1_0_331">#REF!</definedName>
    <definedName name="__shared_1_0_332">#N/A</definedName>
    <definedName name="__shared_1_0_333">#N/A</definedName>
    <definedName name="__shared_1_0_334">#N/A</definedName>
    <definedName name="__shared_1_0_335">#N/A</definedName>
    <definedName name="__shared_1_0_336">#N/A</definedName>
    <definedName name="__shared_1_0_337">#N/A</definedName>
    <definedName name="__shared_1_0_338">#N/A</definedName>
    <definedName name="__shared_1_0_339">#N/A</definedName>
    <definedName name="__shared_1_0_34">#N/A</definedName>
    <definedName name="__shared_1_0_340">#N/A</definedName>
    <definedName name="__shared_1_0_341">#N/A</definedName>
    <definedName name="__shared_1_0_342">#REF!</definedName>
    <definedName name="__shared_1_0_343">#N/A</definedName>
    <definedName name="__shared_1_0_344">#N/A</definedName>
    <definedName name="__shared_1_0_345">#N/A</definedName>
    <definedName name="__shared_1_0_346">#N/A</definedName>
    <definedName name="__shared_1_0_347">#N/A</definedName>
    <definedName name="__shared_1_0_348">#N/A</definedName>
    <definedName name="__shared_1_0_349">#N/A</definedName>
    <definedName name="__shared_1_0_35">#N/A</definedName>
    <definedName name="__shared_1_0_350">#N/A</definedName>
    <definedName name="__shared_1_0_351">#N/A</definedName>
    <definedName name="__shared_1_0_352">#N/A</definedName>
    <definedName name="__shared_1_0_353">#REF!</definedName>
    <definedName name="__shared_1_0_354">#N/A</definedName>
    <definedName name="__shared_1_0_355">#N/A</definedName>
    <definedName name="__shared_1_0_356">#N/A</definedName>
    <definedName name="__shared_1_0_357">#N/A</definedName>
    <definedName name="__shared_1_0_358">#N/A</definedName>
    <definedName name="__shared_1_0_359">#N/A</definedName>
    <definedName name="__shared_1_0_36">#N/A</definedName>
    <definedName name="__shared_1_0_360">#N/A</definedName>
    <definedName name="__shared_1_0_361">#N/A</definedName>
    <definedName name="__shared_1_0_362">#N/A</definedName>
    <definedName name="__shared_1_0_363">#N/A</definedName>
    <definedName name="__shared_1_0_364">#REF!</definedName>
    <definedName name="__shared_1_0_365">#N/A</definedName>
    <definedName name="__shared_1_0_366">#N/A</definedName>
    <definedName name="__shared_1_0_367">#N/A</definedName>
    <definedName name="__shared_1_0_368">#N/A</definedName>
    <definedName name="__shared_1_0_369">#N/A</definedName>
    <definedName name="__shared_1_0_37">#N/A</definedName>
    <definedName name="__shared_1_0_370">#N/A</definedName>
    <definedName name="__shared_1_0_371">#N/A</definedName>
    <definedName name="__shared_1_0_372">#N/A</definedName>
    <definedName name="__shared_1_0_373">#N/A</definedName>
    <definedName name="__shared_1_0_374">#N/A</definedName>
    <definedName name="__shared_1_0_375">#REF!</definedName>
    <definedName name="__shared_1_0_376">#N/A</definedName>
    <definedName name="__shared_1_0_377">#N/A</definedName>
    <definedName name="__shared_1_0_378">#N/A</definedName>
    <definedName name="__shared_1_0_379">#N/A</definedName>
    <definedName name="__shared_1_0_38">#N/A</definedName>
    <definedName name="__shared_1_0_380">#N/A</definedName>
    <definedName name="__shared_1_0_381">#N/A</definedName>
    <definedName name="__shared_1_0_382">#N/A</definedName>
    <definedName name="__shared_1_0_383">#N/A</definedName>
    <definedName name="__shared_1_0_384">#N/A</definedName>
    <definedName name="__shared_1_0_385">#N/A</definedName>
    <definedName name="__shared_1_0_386">#REF!</definedName>
    <definedName name="__shared_1_0_387">#N/A</definedName>
    <definedName name="__shared_1_0_388">#N/A</definedName>
    <definedName name="__shared_1_0_389">#N/A</definedName>
    <definedName name="__shared_1_0_39">#N/A</definedName>
    <definedName name="__shared_1_0_390">#N/A</definedName>
    <definedName name="__shared_1_0_391">#N/A</definedName>
    <definedName name="__shared_1_0_392">#N/A</definedName>
    <definedName name="__shared_1_0_393">#N/A</definedName>
    <definedName name="__shared_1_0_394">#N/A</definedName>
    <definedName name="__shared_1_0_395">#N/A</definedName>
    <definedName name="__shared_1_0_396">#N/A</definedName>
    <definedName name="__shared_1_0_397">#REF!</definedName>
    <definedName name="__shared_1_0_398">#N/A</definedName>
    <definedName name="__shared_1_0_399">#N/A</definedName>
    <definedName name="__shared_1_0_4">#N/A</definedName>
    <definedName name="__shared_1_0_40">#N/A</definedName>
    <definedName name="__shared_1_0_400">#N/A</definedName>
    <definedName name="__shared_1_0_401">#N/A</definedName>
    <definedName name="__shared_1_0_402">#N/A</definedName>
    <definedName name="__shared_1_0_403">#N/A</definedName>
    <definedName name="__shared_1_0_404">#N/A</definedName>
    <definedName name="__shared_1_0_405">#N/A</definedName>
    <definedName name="__shared_1_0_406">#N/A</definedName>
    <definedName name="__shared_1_0_407">#N/A</definedName>
    <definedName name="__shared_1_0_408">#REF!</definedName>
    <definedName name="__shared_1_0_409">#N/A</definedName>
    <definedName name="__shared_1_0_41">#N/A</definedName>
    <definedName name="__shared_1_0_410">#N/A</definedName>
    <definedName name="__shared_1_0_411">#N/A</definedName>
    <definedName name="__shared_1_0_412">#N/A</definedName>
    <definedName name="__shared_1_0_413">#N/A</definedName>
    <definedName name="__shared_1_0_414">#N/A</definedName>
    <definedName name="__shared_1_0_415">#N/A</definedName>
    <definedName name="__shared_1_0_416">#N/A</definedName>
    <definedName name="__shared_1_0_417">#N/A</definedName>
    <definedName name="__shared_1_0_418">#N/A</definedName>
    <definedName name="__shared_1_0_419">#REF!</definedName>
    <definedName name="__shared_1_0_42">#N/A</definedName>
    <definedName name="__shared_1_0_420">#N/A</definedName>
    <definedName name="__shared_1_0_421">#N/A</definedName>
    <definedName name="__shared_1_0_422">#N/A</definedName>
    <definedName name="__shared_1_0_423">#N/A</definedName>
    <definedName name="__shared_1_0_424">#N/A</definedName>
    <definedName name="__shared_1_0_425">#N/A</definedName>
    <definedName name="__shared_1_0_426">#N/A</definedName>
    <definedName name="__shared_1_0_427">#N/A</definedName>
    <definedName name="__shared_1_0_428">#N/A</definedName>
    <definedName name="__shared_1_0_429">#N/A</definedName>
    <definedName name="__shared_1_0_43">#N/A</definedName>
    <definedName name="__shared_1_0_430">#REF!</definedName>
    <definedName name="__shared_1_0_431">#N/A</definedName>
    <definedName name="__shared_1_0_432">#N/A</definedName>
    <definedName name="__shared_1_0_433">#N/A</definedName>
    <definedName name="__shared_1_0_434">#N/A</definedName>
    <definedName name="__shared_1_0_435">#N/A</definedName>
    <definedName name="__shared_1_0_436">#N/A</definedName>
    <definedName name="__shared_1_0_437">#N/A</definedName>
    <definedName name="__shared_1_0_438">#N/A</definedName>
    <definedName name="__shared_1_0_439">#N/A</definedName>
    <definedName name="__shared_1_0_44">#REF!</definedName>
    <definedName name="__shared_1_0_440">#N/A</definedName>
    <definedName name="__shared_1_0_441">#REF!</definedName>
    <definedName name="__shared_1_0_442">#N/A</definedName>
    <definedName name="__shared_1_0_443">#N/A</definedName>
    <definedName name="__shared_1_0_444">#N/A</definedName>
    <definedName name="__shared_1_0_445">#N/A</definedName>
    <definedName name="__shared_1_0_446">#N/A</definedName>
    <definedName name="__shared_1_0_447">#N/A</definedName>
    <definedName name="__shared_1_0_448">#N/A</definedName>
    <definedName name="__shared_1_0_449">#N/A</definedName>
    <definedName name="__shared_1_0_45">#N/A</definedName>
    <definedName name="__shared_1_0_450">#N/A</definedName>
    <definedName name="__shared_1_0_451">#N/A</definedName>
    <definedName name="__shared_1_0_452">#N/A</definedName>
    <definedName name="__shared_1_0_453">#N/A</definedName>
    <definedName name="__shared_1_0_454">#REF!</definedName>
    <definedName name="__shared_1_0_455">#N/A</definedName>
    <definedName name="__shared_1_0_456">#N/A</definedName>
    <definedName name="__shared_1_0_457">#N/A</definedName>
    <definedName name="__shared_1_0_458">#N/A</definedName>
    <definedName name="__shared_1_0_459">#N/A</definedName>
    <definedName name="__shared_1_0_46">#N/A</definedName>
    <definedName name="__shared_1_0_460">#N/A</definedName>
    <definedName name="__shared_1_0_461">#N/A</definedName>
    <definedName name="__shared_1_0_462">#N/A</definedName>
    <definedName name="__shared_1_0_463">#N/A</definedName>
    <definedName name="__shared_1_0_464">#N/A</definedName>
    <definedName name="__shared_1_0_465">#REF!</definedName>
    <definedName name="__shared_1_0_466">#N/A</definedName>
    <definedName name="__shared_1_0_467">#N/A</definedName>
    <definedName name="__shared_1_0_468">#N/A</definedName>
    <definedName name="__shared_1_0_469">#N/A</definedName>
    <definedName name="__shared_1_0_47">#N/A</definedName>
    <definedName name="__shared_1_0_470">#N/A</definedName>
    <definedName name="__shared_1_0_471">#N/A</definedName>
    <definedName name="__shared_1_0_472">#N/A</definedName>
    <definedName name="__shared_1_0_473">#N/A</definedName>
    <definedName name="__shared_1_0_474">#N/A</definedName>
    <definedName name="__shared_1_0_475">#N/A</definedName>
    <definedName name="__shared_1_0_476">#N/A</definedName>
    <definedName name="__shared_1_0_477">#REF!</definedName>
    <definedName name="__shared_1_0_478">#N/A</definedName>
    <definedName name="__shared_1_0_479">#N/A</definedName>
    <definedName name="__shared_1_0_48">#N/A</definedName>
    <definedName name="__shared_1_0_480">#N/A</definedName>
    <definedName name="__shared_1_0_481">#N/A</definedName>
    <definedName name="__shared_1_0_482">#N/A</definedName>
    <definedName name="__shared_1_0_483">#N/A</definedName>
    <definedName name="__shared_1_0_484">#N/A</definedName>
    <definedName name="__shared_1_0_485">#N/A</definedName>
    <definedName name="__shared_1_0_486">#N/A</definedName>
    <definedName name="__shared_1_0_487">#N/A</definedName>
    <definedName name="__shared_1_0_488">#REF!</definedName>
    <definedName name="__shared_1_0_489">#N/A</definedName>
    <definedName name="__shared_1_0_49">#N/A</definedName>
    <definedName name="__shared_1_0_490">#N/A</definedName>
    <definedName name="__shared_1_0_491">#N/A</definedName>
    <definedName name="__shared_1_0_492">#N/A</definedName>
    <definedName name="__shared_1_0_493">#N/A</definedName>
    <definedName name="__shared_1_0_494">#N/A</definedName>
    <definedName name="__shared_1_0_495">#N/A</definedName>
    <definedName name="__shared_1_0_496">#N/A</definedName>
    <definedName name="__shared_1_0_497">#N/A</definedName>
    <definedName name="__shared_1_0_498">#N/A</definedName>
    <definedName name="__shared_1_0_5">#N/A</definedName>
    <definedName name="__shared_1_0_50">#N/A</definedName>
    <definedName name="__shared_1_0_51">#N/A</definedName>
    <definedName name="__shared_1_0_52">#N/A</definedName>
    <definedName name="__shared_1_0_53">#N/A</definedName>
    <definedName name="__shared_1_0_54">#N/A</definedName>
    <definedName name="__shared_1_0_55">#REF!</definedName>
    <definedName name="__shared_1_0_56">#N/A</definedName>
    <definedName name="__shared_1_0_57">#N/A</definedName>
    <definedName name="__shared_1_0_58">#N/A</definedName>
    <definedName name="__shared_1_0_59">#N/A</definedName>
    <definedName name="__shared_1_0_6">#N/A</definedName>
    <definedName name="__shared_1_0_60">#N/A</definedName>
    <definedName name="__shared_1_0_61">#N/A</definedName>
    <definedName name="__shared_1_0_62">#N/A</definedName>
    <definedName name="__shared_1_0_63">#N/A</definedName>
    <definedName name="__shared_1_0_64">#N/A</definedName>
    <definedName name="__shared_1_0_65">#N/A</definedName>
    <definedName name="__shared_1_0_66">#REF!</definedName>
    <definedName name="__shared_1_0_67">#N/A</definedName>
    <definedName name="__shared_1_0_68">#N/A</definedName>
    <definedName name="__shared_1_0_69">#N/A</definedName>
    <definedName name="__shared_1_0_7">#N/A</definedName>
    <definedName name="__shared_1_0_70">#N/A</definedName>
    <definedName name="__shared_1_0_71">#N/A</definedName>
    <definedName name="__shared_1_0_72">#N/A</definedName>
    <definedName name="__shared_1_0_73">#N/A</definedName>
    <definedName name="__shared_1_0_74">#N/A</definedName>
    <definedName name="__shared_1_0_75">#N/A</definedName>
    <definedName name="__shared_1_0_76">#N/A</definedName>
    <definedName name="__shared_1_0_77">#N/A</definedName>
    <definedName name="__shared_1_0_78">#REF!</definedName>
    <definedName name="__shared_1_0_79">#N/A</definedName>
    <definedName name="__shared_1_0_8">#N/A</definedName>
    <definedName name="__shared_1_0_80">#N/A</definedName>
    <definedName name="__shared_1_0_81">#N/A</definedName>
    <definedName name="__shared_1_0_82">#N/A</definedName>
    <definedName name="__shared_1_0_83">#N/A</definedName>
    <definedName name="__shared_1_0_84">#N/A</definedName>
    <definedName name="__shared_1_0_85">#N/A</definedName>
    <definedName name="__shared_1_0_86">#N/A</definedName>
    <definedName name="__shared_1_0_87">#N/A</definedName>
    <definedName name="__shared_1_0_88">#N/A</definedName>
    <definedName name="__shared_1_0_89">#N/A</definedName>
    <definedName name="__shared_1_0_9">#N/A</definedName>
    <definedName name="__shared_1_0_90">#N/A</definedName>
    <definedName name="__shared_1_0_91">#N/A</definedName>
    <definedName name="__shared_1_0_92">#REF!</definedName>
    <definedName name="__shared_1_0_93">#N/A</definedName>
    <definedName name="__shared_1_0_94">#N/A</definedName>
    <definedName name="__shared_1_0_95">#N/A</definedName>
    <definedName name="__shared_1_0_96">#N/A</definedName>
    <definedName name="__shared_1_0_97">#N/A</definedName>
    <definedName name="__shared_1_0_98">#N/A</definedName>
    <definedName name="__shared_1_0_99">#N/A</definedName>
    <definedName name="__shared_2_0_0">#N/A</definedName>
    <definedName name="__shared_2_0_1">#N/A</definedName>
    <definedName name="__shared_2_0_2">#N/A</definedName>
    <definedName name="__shared_2_0_3">#N/A</definedName>
    <definedName name="__shared_2_0_4">#N/A</definedName>
    <definedName name="_xlnm.Print_Area" localSheetId="1">Cronograma!$A$1:$H$21</definedName>
    <definedName name="_xlnm.Print_Area" localSheetId="0">'Planilha Básica'!$A$1:$I$61</definedName>
    <definedName name="_xlnm.Print_Area" localSheetId="2">QCI!$A$1:$AA$31</definedName>
    <definedName name="Cronograma1" localSheetId="1">#REF!</definedName>
    <definedName name="Cronograma1" localSheetId="3">#N/A</definedName>
    <definedName name="Cronograma1" localSheetId="2">#N/A</definedName>
    <definedName name="Cronograma1">#REF!</definedName>
    <definedName name="Fl_01" localSheetId="1">#REF!</definedName>
    <definedName name="Fl_01" localSheetId="3">#N/A</definedName>
    <definedName name="Fl_01" localSheetId="2">#N/A</definedName>
    <definedName name="Fl_01">#REF!</definedName>
    <definedName name="pla" localSheetId="3">#N/A</definedName>
    <definedName name="pla" localSheetId="2">#N/A</definedName>
    <definedName name="pla">#REF!</definedName>
    <definedName name="planilha" localSheetId="3">#N/A</definedName>
    <definedName name="planilha" localSheetId="2">#N/A</definedName>
    <definedName name="planilha">#REF!</definedName>
    <definedName name="SHARED_FORMULA_10_144_10_144_0">#REF!</definedName>
    <definedName name="SHARED_FORMULA_10_176_10_176_0">#REF!</definedName>
    <definedName name="SHARED_FORMULA_11_144_11_144_0">#REF!*#REF!</definedName>
    <definedName name="SHARED_FORMULA_11_176_11_176_0">#REF!*#REF!</definedName>
    <definedName name="SHARED_FORMULA_12_144_12_144_0">#REF!*#REF!</definedName>
    <definedName name="SHARED_FORMULA_12_176_12_176_0">#REF!*#REF!</definedName>
    <definedName name="SHARED_FORMULA_13_144_13_144_0">#REF!*#REF!</definedName>
    <definedName name="SHARED_FORMULA_13_176_13_176_0">#REF!*#REF!</definedName>
    <definedName name="SHARED_FORMULA_14_144_14_144_0">#REF!*#REF!</definedName>
    <definedName name="SHARED_FORMULA_14_176_14_176_0">#REF!*#REF!</definedName>
    <definedName name="SHARED_FORMULA_15_144_15_144_0">(((#REF!+#REF!+#REF!)*(1+#REF!))*(1+#REF!))</definedName>
    <definedName name="SHARED_FORMULA_15_176_15_176_0">(((#REF!+#REF!+#REF!)*(1+#REF!))*(1+#REF!))</definedName>
    <definedName name="SHARED_FORMULA_16_144_16_144_0">(((#REF!+#REF!+#REF!)*(1+#REF!))*(1+#REF!))</definedName>
    <definedName name="SHARED_FORMULA_16_176_16_176_0">(((#REF!+#REF!+#REF!)*(1+#REF!))*(1+#REF!))</definedName>
    <definedName name="SHARED_FORMULA_17_144_17_144_0">#REF!+#REF!</definedName>
    <definedName name="SHARED_FORMULA_17_176_17_176_0">#REF!+#REF!</definedName>
    <definedName name="SHARED_FORMULA_18_144_18_144_0">#REF!*#REF!</definedName>
    <definedName name="SHARED_FORMULA_18_176_18_176_0">#REF!*#REF!</definedName>
    <definedName name="SHARED_FORMULA_19_145_19_145_0">#REF!*#REF!</definedName>
    <definedName name="SHARED_FORMULA_19_177_19_177_0">#REF!*#REF!</definedName>
    <definedName name="SHARED_FORMULA_20_145_20_145_0">#REF!+#REF!</definedName>
    <definedName name="SHARED_FORMULA_20_177_20_177_0">#REF!+#REF!</definedName>
    <definedName name="SHARED_FORMULA_29_145_29_145_0">UPPER(#REF!)</definedName>
    <definedName name="SHARED_FORMULA_29_177_29_177_0">UPPER(#REF!)</definedName>
    <definedName name="SHARED_FORMULA_6_103_6_103_3">SUM(#REF!)</definedName>
    <definedName name="SHARED_FORMULA_6_124_6_124_3">SUM(#REF!)</definedName>
    <definedName name="SHARED_FORMULA_6_134_6_134_3">SUM(#REF!)</definedName>
    <definedName name="SHARED_FORMULA_6_152_6_152_3">SUM(#REF!)</definedName>
    <definedName name="SHARED_FORMULA_6_162_6_162_3">SUM(#REF!)</definedName>
    <definedName name="SHARED_FORMULA_6_176_6_176_3">SUM(#REF!)</definedName>
    <definedName name="SHARED_FORMULA_6_20_6_20_3">SUM(#REF!)</definedName>
    <definedName name="SHARED_FORMULA_6_44_6_44_3">SUM(#REF!)</definedName>
    <definedName name="SHARED_FORMULA_6_60_6_60_3">SUM(#REF!)</definedName>
    <definedName name="SHARED_FORMULA_6_69_6_69_3">SUM(#REF!)</definedName>
    <definedName name="SHARED_FORMULA_6_80_6_80_3">SUM(#REF!)</definedName>
    <definedName name="SHARED_FORMULA_6_95_6_95_3">SUM(#REF!)</definedName>
    <definedName name="_xlnm.Print_Titles" localSheetId="1">Cronograma!$1:$9</definedName>
    <definedName name="_xlnm.Print_Titles" localSheetId="0">'Planilha Básica'!$1:$10</definedName>
  </definedNames>
  <calcPr calcId="152511"/>
</workbook>
</file>

<file path=xl/calcChain.xml><?xml version="1.0" encoding="utf-8"?>
<calcChain xmlns="http://schemas.openxmlformats.org/spreadsheetml/2006/main">
  <c r="U6" i="21" l="1"/>
  <c r="D17" i="22" l="1"/>
  <c r="F23" i="1" l="1"/>
  <c r="D16" i="22" l="1"/>
  <c r="B19" i="21"/>
  <c r="B17" i="21"/>
  <c r="B15" i="21"/>
  <c r="D18" i="22"/>
  <c r="D19" i="22" s="1"/>
  <c r="F19" i="1" s="1"/>
  <c r="F16" i="1"/>
  <c r="F12" i="1"/>
  <c r="B12" i="1"/>
  <c r="C12" i="1"/>
  <c r="D12" i="1"/>
  <c r="E12" i="1"/>
  <c r="F17" i="1"/>
  <c r="F18" i="1" l="1"/>
  <c r="G19" i="1"/>
  <c r="E19" i="1"/>
  <c r="C19" i="22" s="1"/>
  <c r="D19" i="1"/>
  <c r="B19" i="22" s="1"/>
  <c r="C19" i="1"/>
  <c r="B19" i="1"/>
  <c r="G18" i="1"/>
  <c r="E18" i="1"/>
  <c r="C18" i="22" s="1"/>
  <c r="D18" i="1"/>
  <c r="B18" i="22" s="1"/>
  <c r="C18" i="1"/>
  <c r="B18" i="1"/>
  <c r="D23" i="22" l="1"/>
  <c r="B29" i="21"/>
  <c r="AE17" i="21"/>
  <c r="AG15" i="21" s="1"/>
  <c r="AB20" i="21"/>
  <c r="A6" i="22"/>
  <c r="A5" i="22"/>
  <c r="A4" i="22"/>
  <c r="A3" i="22"/>
  <c r="A2" i="22"/>
  <c r="F17" i="20"/>
  <c r="H17" i="20" s="1"/>
  <c r="AG16" i="21" l="1"/>
  <c r="E24" i="1"/>
  <c r="B23" i="1"/>
  <c r="C23" i="1"/>
  <c r="D23" i="1"/>
  <c r="B23" i="22" s="1"/>
  <c r="E23" i="1"/>
  <c r="C23" i="22" s="1"/>
  <c r="D22" i="1"/>
  <c r="I44" i="1"/>
  <c r="I43" i="1"/>
  <c r="I42" i="1"/>
  <c r="I41" i="1"/>
  <c r="I40" i="1"/>
  <c r="I39" i="1"/>
  <c r="I38" i="1"/>
  <c r="I37" i="1"/>
  <c r="B11" i="22"/>
  <c r="C10" i="22"/>
  <c r="B10" i="22"/>
  <c r="A10" i="22"/>
  <c r="O13" i="21"/>
  <c r="P21" i="21"/>
  <c r="O24" i="21" s="1"/>
  <c r="Q21" i="21"/>
  <c r="T21" i="21"/>
  <c r="E13" i="1"/>
  <c r="E20" i="1"/>
  <c r="F15" i="20"/>
  <c r="H15" i="20" s="1"/>
  <c r="F13" i="20"/>
  <c r="H13" i="20" s="1"/>
  <c r="B17" i="20" l="1"/>
  <c r="C19" i="21" s="1"/>
  <c r="B22" i="22"/>
  <c r="E17" i="1"/>
  <c r="E16" i="1"/>
  <c r="C12" i="22"/>
  <c r="D15" i="1"/>
  <c r="D11" i="1"/>
  <c r="C16" i="22" l="1"/>
  <c r="C17" i="22"/>
  <c r="I47" i="1"/>
  <c r="E27" i="1" s="1"/>
  <c r="G23" i="1"/>
  <c r="B13" i="20"/>
  <c r="C15" i="21" s="1"/>
  <c r="B15" i="20"/>
  <c r="C17" i="21" s="1"/>
  <c r="B15" i="22"/>
  <c r="H18" i="1" l="1"/>
  <c r="I18" i="1" s="1"/>
  <c r="H19" i="1"/>
  <c r="I19" i="1" s="1"/>
  <c r="H23" i="1"/>
  <c r="I23" i="1" s="1"/>
  <c r="I24" i="1" s="1"/>
  <c r="B12" i="22"/>
  <c r="C17" i="20" l="1"/>
  <c r="Y19" i="21" s="1"/>
  <c r="G12" i="1" l="1"/>
  <c r="B16" i="1"/>
  <c r="C16" i="1"/>
  <c r="D16" i="1"/>
  <c r="B17" i="1"/>
  <c r="C17" i="1"/>
  <c r="D17" i="1"/>
  <c r="H12" i="1" l="1"/>
  <c r="I12" i="1" s="1"/>
  <c r="I13" i="1" s="1"/>
  <c r="B16" i="22"/>
  <c r="B17" i="22"/>
  <c r="C13" i="20" l="1"/>
  <c r="Y15" i="21" s="1"/>
  <c r="H17" i="1" l="1"/>
  <c r="G16" i="1"/>
  <c r="H16" i="1" s="1"/>
  <c r="I16" i="1" s="1"/>
  <c r="I17" i="1" l="1"/>
  <c r="I20" i="1" s="1"/>
  <c r="C15" i="20" s="1"/>
  <c r="I26" i="1" l="1"/>
  <c r="AD15" i="21" l="1"/>
  <c r="AF15" i="21" s="1"/>
  <c r="AF17" i="21" s="1"/>
  <c r="AE18" i="21" s="1"/>
  <c r="AE19" i="21" s="1"/>
  <c r="E13" i="22"/>
  <c r="C20" i="20"/>
  <c r="Y17" i="21"/>
  <c r="A5" i="20"/>
  <c r="A4" i="20"/>
  <c r="A3" i="20"/>
  <c r="AF19" i="21" l="1"/>
  <c r="U15" i="21" s="1"/>
  <c r="Y21" i="21"/>
  <c r="D17" i="20"/>
  <c r="D13" i="20"/>
  <c r="D15" i="20"/>
  <c r="C19" i="20"/>
  <c r="R15" i="21" l="1"/>
  <c r="X15" i="21" s="1"/>
  <c r="U17" i="21"/>
  <c r="S15" i="21"/>
  <c r="E20" i="20"/>
  <c r="E21" i="20" s="1"/>
  <c r="D20" i="20"/>
  <c r="G20" i="20"/>
  <c r="G21" i="20" s="1"/>
  <c r="U19" i="21" l="1"/>
  <c r="S19" i="21" s="1"/>
  <c r="S17" i="21"/>
  <c r="R17" i="21"/>
  <c r="O15" i="21"/>
  <c r="F20" i="20"/>
  <c r="H20" i="20" s="1"/>
  <c r="S21" i="21" l="1"/>
  <c r="U21" i="21" s="1"/>
  <c r="R19" i="21"/>
  <c r="O17" i="21"/>
  <c r="X17" i="21"/>
  <c r="X19" i="21" l="1"/>
  <c r="O19" i="21"/>
  <c r="O21" i="21" s="1"/>
  <c r="AB21" i="21" l="1"/>
  <c r="Y22" i="21" s="1"/>
  <c r="R21" i="21"/>
  <c r="X21" i="21" s="1"/>
</calcChain>
</file>

<file path=xl/sharedStrings.xml><?xml version="1.0" encoding="utf-8"?>
<sst xmlns="http://schemas.openxmlformats.org/spreadsheetml/2006/main" count="141" uniqueCount="122">
  <si>
    <t xml:space="preserve">PLANILHA ORÇAMENTÁRIA </t>
  </si>
  <si>
    <t>Item</t>
  </si>
  <si>
    <t>Código do Serviço</t>
  </si>
  <si>
    <t>Código da Instituição</t>
  </si>
  <si>
    <t>Descrição de Serviços</t>
  </si>
  <si>
    <t>UN</t>
  </si>
  <si>
    <t>Quant.</t>
  </si>
  <si>
    <t>Preço Unit.</t>
  </si>
  <si>
    <t>Preço Serviço</t>
  </si>
  <si>
    <t>CÓDIGOS</t>
  </si>
  <si>
    <t>DESCRIÇÃO</t>
  </si>
  <si>
    <t>Total</t>
  </si>
  <si>
    <t>CRONOGRAMA FÍSICO FINANCEIRO</t>
  </si>
  <si>
    <t>DESCRIÇÃO DOS SERVIÇOS</t>
  </si>
  <si>
    <t>SIMPL.%</t>
  </si>
  <si>
    <t>ACUM. %</t>
  </si>
  <si>
    <t>Total da Obra</t>
  </si>
  <si>
    <t>Totais de cada mês</t>
  </si>
  <si>
    <t>VALOR TOTAL SERVIÇOS (R$)</t>
  </si>
  <si>
    <t>PESO          %</t>
  </si>
  <si>
    <t>ALEXANDRE R.GAINO</t>
  </si>
  <si>
    <t>CREA 5060435411</t>
  </si>
  <si>
    <t>DATA BASE</t>
  </si>
  <si>
    <t>TOTAL GERAL COM BDI</t>
  </si>
  <si>
    <t>Proprietário: PREFEITURA MUNICIPAL DE CORDEIRÓPOLIS</t>
  </si>
  <si>
    <t>MÊS 01</t>
  </si>
  <si>
    <t>Arquivo: 051 - O - 1632 - 20 - 001_0</t>
  </si>
  <si>
    <t>Data Base: Outubro 2017</t>
  </si>
  <si>
    <t>Item Componente do BDI</t>
  </si>
  <si>
    <r>
      <t>A</t>
    </r>
    <r>
      <rPr>
        <sz val="11"/>
        <rFont val="Arial"/>
        <family val="2"/>
      </rPr>
      <t xml:space="preserve">dministração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>entral</t>
    </r>
  </si>
  <si>
    <r>
      <t>S</t>
    </r>
    <r>
      <rPr>
        <sz val="11"/>
        <rFont val="Arial"/>
        <family val="2"/>
      </rPr>
      <t xml:space="preserve">eguro e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>arantia</t>
    </r>
  </si>
  <si>
    <r>
      <t>R</t>
    </r>
    <r>
      <rPr>
        <sz val="11"/>
        <rFont val="Arial"/>
        <family val="2"/>
      </rPr>
      <t>isco</t>
    </r>
  </si>
  <si>
    <r>
      <t>D</t>
    </r>
    <r>
      <rPr>
        <sz val="11"/>
        <rFont val="Arial"/>
        <family val="2"/>
      </rPr>
      <t xml:space="preserve">espesas </t>
    </r>
    <r>
      <rPr>
        <b/>
        <sz val="11"/>
        <rFont val="Arial"/>
        <family val="2"/>
      </rPr>
      <t>F</t>
    </r>
    <r>
      <rPr>
        <sz val="11"/>
        <rFont val="Arial"/>
        <family val="2"/>
      </rPr>
      <t>inanceiras</t>
    </r>
  </si>
  <si>
    <r>
      <t>L</t>
    </r>
    <r>
      <rPr>
        <sz val="11"/>
        <rFont val="Arial"/>
        <family val="2"/>
      </rPr>
      <t>ucro</t>
    </r>
  </si>
  <si>
    <r>
      <t>I1:</t>
    </r>
    <r>
      <rPr>
        <sz val="11"/>
        <rFont val="Arial"/>
        <family val="2"/>
      </rPr>
      <t xml:space="preserve"> PIS e COFINS</t>
    </r>
  </si>
  <si>
    <r>
      <t>I2:</t>
    </r>
    <r>
      <rPr>
        <sz val="11"/>
        <rFont val="Arial"/>
        <family val="2"/>
      </rPr>
      <t xml:space="preserve"> ISSQN (conforme legislação municipal)</t>
    </r>
  </si>
  <si>
    <t>I3: Cont.Prev s/Rec.Bruta (Lei 13.161/2015 - Desoneração)</t>
  </si>
  <si>
    <t>BDI - SEM Desoneração da folha de pagamento</t>
  </si>
  <si>
    <t>BDI - COM Desoneração da folha de pagamento</t>
  </si>
  <si>
    <t>O PROCEDIMENTO ADOTADO NA ELABORAÇÃO DESTA PLANILHA ESTÁ DE ACORDO COM PREÇOS UNITÁRIOS, EXTRAÍDOS E  MULTIPLICADO DOS ÍNDICES DA TCPO (TABELAS DE COMPOSIÇÕES DE PREÇOS PARA ORÇAMENTO) E RESPEITANDO PREÇOS DE INSUMOS BASE SINAPI. NOS CASOS EM QUE O SERVIÇO OU INSUMO NÃO CONSTA DO BANCO DE DADOS DA REFERIDA TABELA, FORAM ADOTADAS OUTRAS BASES DE PREÇOS RELATIVOS (SINAPI, CPOS, FDE, SIURB E/OU DER ). PARA SERVIÇOS DE VERBA E OU NÃO ENCONTRADOS,  UTILIZAMOS COMPOSIÇÔES GERADAS POR ESTE BANCO DE DADOS, RESPEITANDO INSUMOS BASE PINI.</t>
  </si>
  <si>
    <t>MÊS 02</t>
  </si>
  <si>
    <t/>
  </si>
  <si>
    <t>TOTAL ITEM</t>
  </si>
  <si>
    <t xml:space="preserve">    ENG. CIVIL</t>
  </si>
  <si>
    <t>tecnico responsavel</t>
  </si>
  <si>
    <t>Tipo de contrapartida: FIN = Financeira; OS = em Obras e Serviços.</t>
  </si>
  <si>
    <t xml:space="preserve">ou EF se execução e/ou fornecimento a contratar/contrado. </t>
  </si>
  <si>
    <t>Forma de execução: AD = Administração Direta pelo Tomador</t>
  </si>
  <si>
    <t>FIN</t>
  </si>
  <si>
    <t>obrigatoria</t>
  </si>
  <si>
    <t>CP PRETENDIDA</t>
  </si>
  <si>
    <t>REPASSE</t>
  </si>
  <si>
    <t>CONTRAPARTIDA</t>
  </si>
  <si>
    <t>OS ou FIN</t>
  </si>
  <si>
    <t>EF ou AD</t>
  </si>
  <si>
    <t xml:space="preserve"> R$</t>
  </si>
  <si>
    <t>Total %</t>
  </si>
  <si>
    <t>(%)</t>
  </si>
  <si>
    <t>Outros            (R$)</t>
  </si>
  <si>
    <t>CONTA PREENCH</t>
  </si>
  <si>
    <t>Próprios       (R$)</t>
  </si>
  <si>
    <t>%</t>
  </si>
  <si>
    <t>SOMENTE CP</t>
  </si>
  <si>
    <t>VERIFIC USO REP</t>
  </si>
  <si>
    <t>R$</t>
  </si>
  <si>
    <t>Inferior</t>
  </si>
  <si>
    <t>Superior</t>
  </si>
  <si>
    <t>Quant./unid</t>
  </si>
  <si>
    <t>Descição</t>
  </si>
  <si>
    <t>Contrapartida</t>
  </si>
  <si>
    <t>Execução</t>
  </si>
  <si>
    <t>Discriminação</t>
  </si>
  <si>
    <t>Limite</t>
  </si>
  <si>
    <t>OCULTAR</t>
  </si>
  <si>
    <t>Ocultar</t>
  </si>
  <si>
    <t>Repassse</t>
  </si>
  <si>
    <t>X</t>
  </si>
  <si>
    <t>Financiamento</t>
  </si>
  <si>
    <t>Programa/Modalidade/Ação</t>
  </si>
  <si>
    <t>Operação</t>
  </si>
  <si>
    <t xml:space="preserve"> SICONV 837322-216</t>
  </si>
  <si>
    <t>Caixa Econômica Federal</t>
  </si>
  <si>
    <t>Aprovação  (data)</t>
  </si>
  <si>
    <t>Empreendimento ( nome/apelido)</t>
  </si>
  <si>
    <t>Município/UF</t>
  </si>
  <si>
    <t>Proponente/Tomador</t>
  </si>
  <si>
    <t>Nº do CT</t>
  </si>
  <si>
    <t>#00</t>
  </si>
  <si>
    <t>QCI - Quadro de Composição do Investimento</t>
  </si>
  <si>
    <t>Grau de Sigilo</t>
  </si>
  <si>
    <t>Quant. Total</t>
  </si>
  <si>
    <t>2</t>
  </si>
  <si>
    <t>_________________________</t>
  </si>
  <si>
    <t>MEMORIAL DE CÁLCULO</t>
  </si>
  <si>
    <t>Cordeirópolis / SP</t>
  </si>
  <si>
    <t>3</t>
  </si>
  <si>
    <t>Memória</t>
  </si>
  <si>
    <t>Área Total do Pavimento Recapeado ( dimensões irregulares para especificar em memória - consultar projeto técnico )</t>
  </si>
  <si>
    <t xml:space="preserve">Conjunto faixas travessia pedestres - 1,63 m² cada faixa unitária x 56 Unidades </t>
  </si>
  <si>
    <t>Marcação Área Conflito Total de 40,42 m² - ( (36 metros lineares Borda com 0,15m espessura) + (80,73 metros faixas internas x 0,10 m espessura) ) x 3 unidades</t>
  </si>
  <si>
    <t>Faixa continua do "PARE" - 54 metros lineares x 0,40 espessura</t>
  </si>
  <si>
    <t>2.1</t>
  </si>
  <si>
    <t>2.2</t>
  </si>
  <si>
    <t>2.3</t>
  </si>
  <si>
    <t>2.4</t>
  </si>
  <si>
    <t>3.1</t>
  </si>
  <si>
    <t>1.1</t>
  </si>
  <si>
    <t>Outubro de 2017.</t>
  </si>
  <si>
    <t>SINAPI</t>
  </si>
  <si>
    <t>SIURB</t>
  </si>
  <si>
    <t>Largura 4m x Altura 3m</t>
  </si>
  <si>
    <t>Preço Unit. Com BDI</t>
  </si>
  <si>
    <t>SISTEMA NACIONAL DE PESQUISA DE CUSTOS E ÍNDICES DA CONSTRUÇÃO CIVIL</t>
  </si>
  <si>
    <t>Área Total do Pavimento Recapeado ( dimensões irregulares para especificar em memória - consultar projeto técnico )    x 0,04 de espessura</t>
  </si>
  <si>
    <t>Área pavimento recapeado (5.178 m² ) x Espessura Camada de Rolagem ( 4cm ) x 15 quilometro de distancia</t>
  </si>
  <si>
    <t>SECRETARIA DE URBANISMO DE SÃO PAULO (INFRA) - COM DESONERAÇÃO</t>
  </si>
  <si>
    <t>Pictograma "PARE" = 1,85 m² x 12 unidades</t>
  </si>
  <si>
    <t>907 metros lineares faixa divisas e alertas x 0,10 metros espessura</t>
  </si>
  <si>
    <t>Local : RUA GUILHERME KRAUTER, RUA  JOSÉ OLIVA DEL TESO e AV. ARISTEU MARCICANO - MUNICÍPIO DE CORDEIRÓPOLIS / SP</t>
  </si>
  <si>
    <t>Obra : RECAPEAMENTO ASFÁLTICO</t>
  </si>
  <si>
    <t>1038.689-07/2017</t>
  </si>
  <si>
    <t>Planejamento Urbano - Implantação ou Melhoria de Infraestrutura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</si>
</sst>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_(&quot;R$&quot;* #,##0.00_);_(&quot;R$&quot;* \(#,##0.00\);_(&quot;R$&quot;* &quot;-&quot;??_);_(@_)"/>
    <numFmt numFmtId="170" formatCode="&quot;R$&quot;#,##0_);[Red]\(&quot;R$&quot;#,##0\)"/>
    <numFmt numFmtId="171" formatCode="#,##0.00\ ;&quot; (&quot;#,##0.00\);&quot; -&quot;#\ ;@\ "/>
    <numFmt numFmtId="172" formatCode="[$R$-416]\ #,##0.00;[Red]\-[$R$-416]\ #,##0.00"/>
    <numFmt numFmtId="173" formatCode="d/m/yyyy"/>
    <numFmt numFmtId="174" formatCode="_(* #,##0.00_);_(* \(#,##0.00\);_(* \-??_);_(@_)"/>
    <numFmt numFmtId="175" formatCode="_(&quot;R$ &quot;* #,##0.00_);_(&quot;R$ &quot;* \(#,##0.00\);_(&quot;R$ &quot;* \-??_);_(@_)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30"/>
      <name val="Britannic Bold"/>
      <family val="2"/>
    </font>
    <font>
      <sz val="14"/>
      <name val="Britannic Bold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2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indexed="63"/>
      <name val="Arial1"/>
      <charset val="1"/>
    </font>
    <font>
      <sz val="8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1"/>
      <name val="Arial Narrow"/>
      <family val="2"/>
      <charset val="1"/>
    </font>
    <font>
      <sz val="10"/>
      <name val="Arial"/>
      <family val="2"/>
      <charset val="1"/>
    </font>
    <font>
      <b/>
      <sz val="9"/>
      <color indexed="10"/>
      <name val="Arial"/>
      <family val="2"/>
      <charset val="1"/>
    </font>
    <font>
      <sz val="9"/>
      <color indexed="22"/>
      <name val="Arial"/>
      <family val="2"/>
      <charset val="1"/>
    </font>
    <font>
      <sz val="12"/>
      <name val="Arial"/>
      <family val="2"/>
      <charset val="1"/>
    </font>
    <font>
      <b/>
      <sz val="9"/>
      <name val="Arial"/>
      <family val="2"/>
    </font>
    <font>
      <sz val="9"/>
      <color indexed="12"/>
      <name val="Arial"/>
      <family val="2"/>
      <charset val="1"/>
    </font>
    <font>
      <b/>
      <sz val="11"/>
      <color indexed="12"/>
      <name val="Arial Narrow"/>
      <family val="2"/>
      <charset val="1"/>
    </font>
    <font>
      <b/>
      <sz val="11"/>
      <name val="Arial Narrow"/>
      <family val="2"/>
      <charset val="1"/>
    </font>
    <font>
      <sz val="11"/>
      <color indexed="63"/>
      <name val="Arial Narrow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sz val="9"/>
      <color indexed="8"/>
      <name val="Arial"/>
      <family val="2"/>
      <charset val="1"/>
    </font>
    <font>
      <b/>
      <sz val="11"/>
      <color indexed="63"/>
      <name val="Arial1"/>
      <charset val="1"/>
    </font>
    <font>
      <b/>
      <sz val="12"/>
      <name val="Swis721 Md BT"/>
      <family val="2"/>
      <charset val="1"/>
    </font>
    <font>
      <b/>
      <sz val="11"/>
      <color indexed="63"/>
      <name val="Arial Narrow"/>
      <family val="2"/>
    </font>
    <font>
      <b/>
      <sz val="14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4"/>
      </patternFill>
    </fill>
    <fill>
      <patternFill patternType="solid">
        <fgColor indexed="22"/>
        <bgColor indexed="44"/>
      </patternFill>
    </fill>
    <fill>
      <patternFill patternType="solid">
        <fgColor theme="0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ck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8"/>
      </left>
      <right/>
      <top/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10" fillId="0" borderId="0"/>
    <xf numFmtId="0" fontId="11" fillId="0" borderId="0"/>
    <xf numFmtId="0" fontId="1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/>
    <xf numFmtId="0" fontId="23" fillId="0" borderId="0"/>
    <xf numFmtId="174" fontId="23" fillId="0" borderId="0"/>
    <xf numFmtId="9" fontId="6" fillId="0" borderId="0" applyFont="0" applyFill="0" applyBorder="0" applyAlignment="0" applyProtection="0"/>
    <xf numFmtId="9" fontId="6" fillId="0" borderId="0"/>
    <xf numFmtId="174" fontId="23" fillId="0" borderId="0"/>
    <xf numFmtId="0" fontId="28" fillId="0" borderId="0"/>
    <xf numFmtId="9" fontId="1" fillId="0" borderId="0" applyFont="0" applyFill="0" applyBorder="0" applyAlignment="0" applyProtection="0"/>
    <xf numFmtId="175" fontId="23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</cellStyleXfs>
  <cellXfs count="488">
    <xf numFmtId="0" fontId="0" fillId="0" borderId="0" xfId="0"/>
    <xf numFmtId="0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2" fillId="2" borderId="0" xfId="0" applyFont="1" applyFill="1" applyAlignment="1"/>
    <xf numFmtId="0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13" applyNumberFormat="1" applyFont="1" applyFill="1" applyBorder="1" applyAlignment="1">
      <alignment horizontal="center" vertical="center" wrapText="1"/>
    </xf>
    <xf numFmtId="165" fontId="9" fillId="3" borderId="1" xfId="18" applyFont="1" applyFill="1" applyBorder="1" applyAlignment="1">
      <alignment horizontal="center" vertical="center" wrapText="1"/>
    </xf>
    <xf numFmtId="165" fontId="5" fillId="3" borderId="1" xfId="18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wrapText="1"/>
    </xf>
    <xf numFmtId="0" fontId="5" fillId="2" borderId="0" xfId="0" applyFont="1" applyFill="1" applyAlignment="1"/>
    <xf numFmtId="0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right" wrapText="1"/>
    </xf>
    <xf numFmtId="0" fontId="2" fillId="3" borderId="1" xfId="0" applyNumberFormat="1" applyFont="1" applyFill="1" applyBorder="1" applyAlignment="1">
      <alignment horizontal="center"/>
    </xf>
    <xf numFmtId="165" fontId="7" fillId="3" borderId="1" xfId="13" applyNumberFormat="1" applyFont="1" applyFill="1" applyBorder="1" applyAlignment="1">
      <alignment horizontal="right"/>
    </xf>
    <xf numFmtId="165" fontId="9" fillId="3" borderId="1" xfId="13" applyNumberFormat="1" applyFont="1" applyFill="1" applyBorder="1" applyAlignment="1"/>
    <xf numFmtId="165" fontId="2" fillId="2" borderId="0" xfId="18" applyFont="1" applyFill="1" applyAlignment="1"/>
    <xf numFmtId="49" fontId="2" fillId="2" borderId="0" xfId="0" applyNumberFormat="1" applyFont="1" applyFill="1" applyAlignment="1">
      <alignment horizontal="center"/>
    </xf>
    <xf numFmtId="4" fontId="2" fillId="2" borderId="0" xfId="13" applyNumberFormat="1" applyFont="1" applyFill="1" applyAlignment="1">
      <alignment horizontal="center"/>
    </xf>
    <xf numFmtId="165" fontId="7" fillId="2" borderId="0" xfId="18" applyFont="1" applyFill="1" applyAlignment="1"/>
    <xf numFmtId="0" fontId="2" fillId="2" borderId="0" xfId="0" applyFont="1" applyFill="1" applyAlignment="1">
      <alignment wrapText="1"/>
    </xf>
    <xf numFmtId="0" fontId="5" fillId="5" borderId="0" xfId="0" applyNumberFormat="1" applyFont="1" applyFill="1" applyAlignment="1">
      <alignment horizontal="left"/>
    </xf>
    <xf numFmtId="0" fontId="13" fillId="2" borderId="0" xfId="0" applyFont="1" applyFill="1" applyBorder="1" applyAlignment="1" applyProtection="1">
      <alignment horizontal="left"/>
    </xf>
    <xf numFmtId="165" fontId="6" fillId="2" borderId="0" xfId="19" applyFont="1" applyFill="1" applyBorder="1" applyProtection="1"/>
    <xf numFmtId="0" fontId="15" fillId="2" borderId="0" xfId="0" applyFont="1" applyFill="1" applyProtection="1"/>
    <xf numFmtId="0" fontId="4" fillId="2" borderId="0" xfId="0" applyFont="1" applyFill="1" applyAlignment="1" applyProtection="1">
      <alignment horizontal="center" vertical="top"/>
    </xf>
    <xf numFmtId="0" fontId="6" fillId="2" borderId="0" xfId="0" applyFont="1" applyFill="1" applyAlignment="1" applyProtection="1"/>
    <xf numFmtId="0" fontId="6" fillId="2" borderId="0" xfId="0" applyFont="1" applyFill="1" applyProtection="1"/>
    <xf numFmtId="165" fontId="13" fillId="2" borderId="0" xfId="19" applyFont="1" applyFill="1" applyBorder="1" applyAlignment="1" applyProtection="1">
      <alignment horizontal="center"/>
    </xf>
    <xf numFmtId="2" fontId="17" fillId="4" borderId="2" xfId="8" applyNumberFormat="1" applyFont="1" applyFill="1" applyBorder="1" applyProtection="1"/>
    <xf numFmtId="2" fontId="17" fillId="4" borderId="3" xfId="8" applyNumberFormat="1" applyFont="1" applyFill="1" applyBorder="1" applyProtection="1"/>
    <xf numFmtId="0" fontId="19" fillId="2" borderId="0" xfId="0" applyFont="1" applyFill="1" applyAlignment="1" applyProtection="1">
      <alignment horizontal="center"/>
    </xf>
    <xf numFmtId="2" fontId="18" fillId="4" borderId="4" xfId="8" applyNumberFormat="1" applyFont="1" applyFill="1" applyBorder="1" applyAlignment="1" applyProtection="1">
      <alignment horizontal="centerContinuous"/>
    </xf>
    <xf numFmtId="2" fontId="18" fillId="4" borderId="5" xfId="8" applyNumberFormat="1" applyFont="1" applyFill="1" applyBorder="1" applyAlignment="1" applyProtection="1">
      <alignment horizontal="centerContinuous"/>
    </xf>
    <xf numFmtId="2" fontId="18" fillId="4" borderId="6" xfId="8" applyNumberFormat="1" applyFont="1" applyFill="1" applyBorder="1" applyAlignment="1" applyProtection="1">
      <alignment horizontal="centerContinuous"/>
    </xf>
    <xf numFmtId="2" fontId="18" fillId="4" borderId="7" xfId="8" applyNumberFormat="1" applyFont="1" applyFill="1" applyBorder="1" applyAlignment="1" applyProtection="1">
      <alignment horizontal="centerContinuous"/>
    </xf>
    <xf numFmtId="0" fontId="5" fillId="2" borderId="9" xfId="0" applyFont="1" applyFill="1" applyBorder="1" applyAlignment="1" applyProtection="1">
      <alignment horizontal="right" vertical="top"/>
    </xf>
    <xf numFmtId="2" fontId="17" fillId="2" borderId="9" xfId="8" applyNumberFormat="1" applyFont="1" applyFill="1" applyBorder="1" applyAlignment="1" applyProtection="1">
      <alignment wrapText="1"/>
    </xf>
    <xf numFmtId="164" fontId="20" fillId="2" borderId="9" xfId="8" applyNumberFormat="1" applyFont="1" applyFill="1" applyBorder="1" applyAlignment="1" applyProtection="1">
      <alignment horizontal="right"/>
    </xf>
    <xf numFmtId="2" fontId="17" fillId="2" borderId="9" xfId="8" applyNumberFormat="1" applyFont="1" applyFill="1" applyBorder="1" applyProtection="1"/>
    <xf numFmtId="2" fontId="2" fillId="4" borderId="10" xfId="8" applyNumberFormat="1" applyFont="1" applyFill="1" applyBorder="1" applyAlignment="1" applyProtection="1">
      <alignment horizontal="right"/>
    </xf>
    <xf numFmtId="2" fontId="5" fillId="4" borderId="11" xfId="8" applyNumberFormat="1" applyFont="1" applyFill="1" applyBorder="1" applyAlignment="1" applyProtection="1">
      <alignment horizontal="right"/>
    </xf>
    <xf numFmtId="164" fontId="5" fillId="4" borderId="9" xfId="8" applyNumberFormat="1" applyFont="1" applyFill="1" applyBorder="1" applyProtection="1"/>
    <xf numFmtId="9" fontId="5" fillId="4" borderId="12" xfId="9" applyFont="1" applyFill="1" applyBorder="1" applyAlignment="1" applyProtection="1">
      <alignment horizontal="center"/>
    </xf>
    <xf numFmtId="10" fontId="2" fillId="4" borderId="13" xfId="9" applyNumberFormat="1" applyFont="1" applyFill="1" applyBorder="1" applyAlignment="1" applyProtection="1">
      <alignment horizontal="centerContinuous"/>
    </xf>
    <xf numFmtId="10" fontId="5" fillId="4" borderId="9" xfId="9" applyNumberFormat="1" applyFont="1" applyFill="1" applyBorder="1" applyProtection="1"/>
    <xf numFmtId="2" fontId="2" fillId="4" borderId="6" xfId="8" applyNumberFormat="1" applyFont="1" applyFill="1" applyBorder="1" applyAlignment="1" applyProtection="1">
      <alignment horizontal="right"/>
    </xf>
    <xf numFmtId="2" fontId="5" fillId="4" borderId="7" xfId="8" applyNumberFormat="1" applyFont="1" applyFill="1" applyBorder="1" applyAlignment="1" applyProtection="1">
      <alignment horizontal="right"/>
    </xf>
    <xf numFmtId="167" fontId="2" fillId="4" borderId="10" xfId="1" applyFont="1" applyFill="1" applyBorder="1" applyProtection="1"/>
    <xf numFmtId="167" fontId="2" fillId="4" borderId="9" xfId="1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165" fontId="6" fillId="2" borderId="0" xfId="19" applyFont="1" applyFill="1" applyProtection="1"/>
    <xf numFmtId="166" fontId="6" fillId="2" borderId="0" xfId="0" applyNumberFormat="1" applyFont="1" applyFill="1" applyProtection="1"/>
    <xf numFmtId="2" fontId="18" fillId="4" borderId="13" xfId="8" applyNumberFormat="1" applyFont="1" applyFill="1" applyBorder="1" applyAlignment="1" applyProtection="1">
      <alignment horizontal="centerContinuous" vertical="center"/>
    </xf>
    <xf numFmtId="10" fontId="5" fillId="4" borderId="13" xfId="9" applyNumberFormat="1" applyFont="1" applyFill="1" applyBorder="1" applyProtection="1"/>
    <xf numFmtId="2" fontId="17" fillId="2" borderId="9" xfId="8" applyNumberFormat="1" applyFont="1" applyFill="1" applyBorder="1" applyAlignment="1" applyProtection="1">
      <alignment horizontal="center"/>
    </xf>
    <xf numFmtId="0" fontId="2" fillId="5" borderId="0" xfId="0" applyNumberFormat="1" applyFont="1" applyFill="1" applyAlignment="1">
      <alignment horizontal="center"/>
    </xf>
    <xf numFmtId="0" fontId="2" fillId="5" borderId="0" xfId="0" applyNumberFormat="1" applyFont="1" applyFill="1" applyBorder="1" applyAlignment="1">
      <alignment horizontal="center"/>
    </xf>
    <xf numFmtId="10" fontId="5" fillId="3" borderId="1" xfId="0" applyNumberFormat="1" applyFont="1" applyFill="1" applyBorder="1" applyAlignment="1">
      <alignment horizontal="center"/>
    </xf>
    <xf numFmtId="4" fontId="7" fillId="3" borderId="1" xfId="13" applyNumberFormat="1" applyFont="1" applyFill="1" applyBorder="1" applyAlignment="1"/>
    <xf numFmtId="0" fontId="6" fillId="0" borderId="0" xfId="5"/>
    <xf numFmtId="0" fontId="2" fillId="5" borderId="0" xfId="0" applyFont="1" applyFill="1" applyAlignment="1"/>
    <xf numFmtId="0" fontId="7" fillId="5" borderId="1" xfId="0" applyNumberFormat="1" applyFont="1" applyFill="1" applyBorder="1" applyAlignment="1">
      <alignment horizontal="center"/>
    </xf>
    <xf numFmtId="0" fontId="7" fillId="5" borderId="1" xfId="0" applyNumberFormat="1" applyFont="1" applyFill="1" applyBorder="1" applyAlignment="1">
      <alignment wrapText="1"/>
    </xf>
    <xf numFmtId="0" fontId="7" fillId="5" borderId="1" xfId="0" applyNumberFormat="1" applyFont="1" applyFill="1" applyBorder="1" applyAlignment="1">
      <alignment horizontal="center" wrapText="1"/>
    </xf>
    <xf numFmtId="4" fontId="7" fillId="5" borderId="1" xfId="0" applyNumberFormat="1" applyFont="1" applyFill="1" applyBorder="1" applyAlignment="1">
      <alignment wrapText="1"/>
    </xf>
    <xf numFmtId="165" fontId="7" fillId="5" borderId="1" xfId="13" applyNumberFormat="1" applyFont="1" applyFill="1" applyBorder="1" applyAlignment="1">
      <alignment horizontal="right"/>
    </xf>
    <xf numFmtId="165" fontId="7" fillId="5" borderId="1" xfId="13" applyNumberFormat="1" applyFont="1" applyFill="1" applyBorder="1" applyAlignment="1"/>
    <xf numFmtId="0" fontId="5" fillId="5" borderId="0" xfId="0" applyFont="1" applyFill="1" applyAlignment="1"/>
    <xf numFmtId="1" fontId="2" fillId="2" borderId="26" xfId="0" applyNumberFormat="1" applyFont="1" applyFill="1" applyBorder="1" applyAlignment="1" applyProtection="1">
      <alignment horizontal="left" vertical="top" wrapText="1"/>
    </xf>
    <xf numFmtId="1" fontId="2" fillId="2" borderId="27" xfId="0" applyNumberFormat="1" applyFont="1" applyFill="1" applyBorder="1" applyAlignment="1" applyProtection="1">
      <alignment horizontal="left" vertical="top" wrapText="1"/>
    </xf>
    <xf numFmtId="164" fontId="17" fillId="2" borderId="28" xfId="8" applyNumberFormat="1" applyFont="1" applyFill="1" applyBorder="1" applyAlignment="1" applyProtection="1">
      <alignment horizontal="right"/>
    </xf>
    <xf numFmtId="10" fontId="6" fillId="5" borderId="29" xfId="12" applyNumberFormat="1" applyFont="1" applyFill="1" applyBorder="1" applyProtection="1"/>
    <xf numFmtId="2" fontId="17" fillId="2" borderId="30" xfId="8" applyNumberFormat="1" applyFont="1" applyFill="1" applyBorder="1" applyProtection="1"/>
    <xf numFmtId="2" fontId="17" fillId="2" borderId="31" xfId="8" applyNumberFormat="1" applyFont="1" applyFill="1" applyBorder="1" applyProtection="1"/>
    <xf numFmtId="1" fontId="2" fillId="2" borderId="32" xfId="0" applyNumberFormat="1" applyFont="1" applyFill="1" applyBorder="1" applyAlignment="1" applyProtection="1">
      <alignment horizontal="left" vertical="top" wrapText="1"/>
    </xf>
    <xf numFmtId="1" fontId="2" fillId="2" borderId="33" xfId="0" applyNumberFormat="1" applyFont="1" applyFill="1" applyBorder="1" applyAlignment="1" applyProtection="1">
      <alignment horizontal="left" vertical="top" wrapText="1"/>
    </xf>
    <xf numFmtId="164" fontId="17" fillId="2" borderId="33" xfId="8" applyNumberFormat="1" applyFont="1" applyFill="1" applyBorder="1" applyAlignment="1" applyProtection="1">
      <alignment horizontal="right"/>
    </xf>
    <xf numFmtId="10" fontId="6" fillId="5" borderId="34" xfId="12" applyNumberFormat="1" applyFont="1" applyFill="1" applyBorder="1" applyProtection="1"/>
    <xf numFmtId="2" fontId="17" fillId="2" borderId="32" xfId="8" applyNumberFormat="1" applyFont="1" applyFill="1" applyBorder="1" applyProtection="1"/>
    <xf numFmtId="2" fontId="17" fillId="2" borderId="35" xfId="8" applyNumberFormat="1" applyFont="1" applyFill="1" applyBorder="1" applyProtection="1"/>
    <xf numFmtId="2" fontId="17" fillId="2" borderId="36" xfId="8" applyNumberFormat="1" applyFont="1" applyFill="1" applyBorder="1" applyProtection="1"/>
    <xf numFmtId="0" fontId="2" fillId="5" borderId="0" xfId="0" applyNumberFormat="1" applyFont="1" applyFill="1" applyAlignment="1">
      <alignment horizontal="left"/>
    </xf>
    <xf numFmtId="0" fontId="5" fillId="5" borderId="0" xfId="0" applyNumberFormat="1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0" fontId="5" fillId="5" borderId="0" xfId="18" applyNumberFormat="1" applyFont="1" applyFill="1" applyBorder="1" applyAlignment="1">
      <alignment horizontal="left"/>
    </xf>
    <xf numFmtId="0" fontId="5" fillId="5" borderId="1" xfId="0" applyNumberFormat="1" applyFont="1" applyFill="1" applyBorder="1" applyAlignment="1">
      <alignment horizontal="center" vertical="center" wrapText="1"/>
    </xf>
    <xf numFmtId="4" fontId="5" fillId="5" borderId="1" xfId="13" applyNumberFormat="1" applyFont="1" applyFill="1" applyBorder="1" applyAlignment="1">
      <alignment horizontal="center" vertical="center" wrapText="1"/>
    </xf>
    <xf numFmtId="165" fontId="9" fillId="5" borderId="1" xfId="18" applyFont="1" applyFill="1" applyBorder="1" applyAlignment="1">
      <alignment horizontal="center" vertical="center" wrapText="1"/>
    </xf>
    <xf numFmtId="165" fontId="5" fillId="5" borderId="1" xfId="18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wrapText="1"/>
    </xf>
    <xf numFmtId="0" fontId="9" fillId="5" borderId="1" xfId="0" applyNumberFormat="1" applyFont="1" applyFill="1" applyBorder="1" applyAlignment="1">
      <alignment wrapText="1"/>
    </xf>
    <xf numFmtId="0" fontId="2" fillId="5" borderId="0" xfId="0" applyNumberFormat="1" applyFont="1" applyFill="1" applyBorder="1" applyAlignment="1">
      <alignment horizontal="left"/>
    </xf>
    <xf numFmtId="49" fontId="2" fillId="5" borderId="0" xfId="0" applyNumberFormat="1" applyFont="1" applyFill="1" applyBorder="1" applyAlignment="1">
      <alignment horizontal="center"/>
    </xf>
    <xf numFmtId="0" fontId="7" fillId="6" borderId="0" xfId="0" applyNumberFormat="1" applyFont="1" applyFill="1" applyBorder="1" applyAlignment="1">
      <alignment horizontal="center"/>
    </xf>
    <xf numFmtId="1" fontId="7" fillId="6" borderId="0" xfId="0" applyNumberFormat="1" applyFont="1" applyFill="1" applyBorder="1" applyAlignment="1">
      <alignment horizontal="center"/>
    </xf>
    <xf numFmtId="0" fontId="9" fillId="6" borderId="0" xfId="0" applyFont="1" applyFill="1" applyBorder="1" applyAlignment="1">
      <alignment horizontal="right" wrapText="1"/>
    </xf>
    <xf numFmtId="0" fontId="2" fillId="6" borderId="0" xfId="0" applyNumberFormat="1" applyFont="1" applyFill="1" applyBorder="1" applyAlignment="1">
      <alignment horizontal="center"/>
    </xf>
    <xf numFmtId="165" fontId="2" fillId="6" borderId="0" xfId="13" applyFont="1" applyFill="1" applyBorder="1" applyAlignment="1">
      <alignment horizontal="center"/>
    </xf>
    <xf numFmtId="4" fontId="2" fillId="6" borderId="0" xfId="20" applyNumberFormat="1" applyFont="1" applyFill="1" applyBorder="1" applyAlignment="1" applyProtection="1"/>
    <xf numFmtId="0" fontId="2" fillId="0" borderId="0" xfId="0" applyFont="1" applyAlignment="1">
      <alignment horizontal="right" wrapText="1"/>
    </xf>
    <xf numFmtId="0" fontId="9" fillId="6" borderId="0" xfId="0" applyNumberFormat="1" applyFont="1" applyFill="1" applyBorder="1" applyAlignment="1">
      <alignment horizontal="center"/>
    </xf>
    <xf numFmtId="1" fontId="9" fillId="6" borderId="0" xfId="0" applyNumberFormat="1" applyFont="1" applyFill="1" applyBorder="1" applyAlignment="1">
      <alignment horizontal="center"/>
    </xf>
    <xf numFmtId="0" fontId="9" fillId="7" borderId="1" xfId="5" applyNumberFormat="1" applyFont="1" applyFill="1" applyBorder="1" applyAlignment="1">
      <alignment horizontal="center" vertical="center"/>
    </xf>
    <xf numFmtId="49" fontId="9" fillId="7" borderId="1" xfId="5" applyNumberFormat="1" applyFont="1" applyFill="1" applyBorder="1" applyAlignment="1">
      <alignment horizontal="center" vertical="center" wrapText="1"/>
    </xf>
    <xf numFmtId="49" fontId="5" fillId="7" borderId="1" xfId="5" applyNumberFormat="1" applyFont="1" applyFill="1" applyBorder="1" applyAlignment="1">
      <alignment horizontal="center" vertical="center" wrapText="1"/>
    </xf>
    <xf numFmtId="165" fontId="5" fillId="0" borderId="0" xfId="13" applyFont="1" applyFill="1" applyBorder="1" applyAlignment="1">
      <alignment horizontal="center" vertical="center" wrapText="1"/>
    </xf>
    <xf numFmtId="0" fontId="5" fillId="6" borderId="1" xfId="5" applyNumberFormat="1" applyFont="1" applyFill="1" applyBorder="1" applyAlignment="1" applyProtection="1">
      <alignment horizontal="center"/>
    </xf>
    <xf numFmtId="0" fontId="2" fillId="6" borderId="1" xfId="5" applyFont="1" applyFill="1" applyBorder="1" applyAlignment="1" applyProtection="1">
      <alignment horizontal="left" wrapText="1"/>
    </xf>
    <xf numFmtId="0" fontId="2" fillId="5" borderId="0" xfId="0" applyFont="1" applyFill="1" applyAlignment="1">
      <alignment horizontal="right" wrapText="1"/>
    </xf>
    <xf numFmtId="165" fontId="2" fillId="6" borderId="0" xfId="13" applyFont="1" applyFill="1" applyBorder="1" applyAlignment="1" applyProtection="1">
      <alignment horizontal="center" wrapText="1"/>
    </xf>
    <xf numFmtId="0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0" fontId="5" fillId="6" borderId="0" xfId="5" applyNumberFormat="1" applyFont="1" applyFill="1" applyBorder="1" applyAlignment="1">
      <alignment horizontal="center"/>
    </xf>
    <xf numFmtId="49" fontId="2" fillId="6" borderId="0" xfId="5" applyNumberFormat="1" applyFont="1" applyFill="1" applyBorder="1" applyAlignment="1">
      <alignment horizontal="left" wrapText="1"/>
    </xf>
    <xf numFmtId="4" fontId="2" fillId="5" borderId="0" xfId="20" applyNumberFormat="1" applyFont="1" applyFill="1" applyAlignment="1"/>
    <xf numFmtId="165" fontId="5" fillId="5" borderId="0" xfId="20" applyNumberFormat="1" applyFont="1" applyFill="1" applyBorder="1" applyAlignment="1">
      <alignment vertical="center"/>
    </xf>
    <xf numFmtId="49" fontId="2" fillId="8" borderId="0" xfId="5" applyNumberFormat="1" applyFont="1" applyFill="1" applyBorder="1" applyAlignment="1">
      <alignment horizontal="left" wrapText="1"/>
    </xf>
    <xf numFmtId="17" fontId="2" fillId="6" borderId="0" xfId="5" applyNumberFormat="1" applyFont="1" applyFill="1" applyBorder="1" applyAlignment="1" applyProtection="1">
      <alignment horizontal="center" wrapText="1"/>
    </xf>
    <xf numFmtId="165" fontId="5" fillId="5" borderId="0" xfId="20" applyNumberFormat="1" applyFont="1" applyFill="1" applyBorder="1" applyAlignment="1">
      <alignment horizontal="center" vertical="center"/>
    </xf>
    <xf numFmtId="49" fontId="2" fillId="6" borderId="0" xfId="0" applyNumberFormat="1" applyFont="1" applyFill="1" applyBorder="1" applyAlignment="1">
      <alignment horizontal="center"/>
    </xf>
    <xf numFmtId="0" fontId="2" fillId="6" borderId="0" xfId="0" applyFont="1" applyFill="1" applyAlignment="1"/>
    <xf numFmtId="0" fontId="16" fillId="5" borderId="38" xfId="0" applyFont="1" applyFill="1" applyBorder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right" vertical="center" wrapText="1"/>
    </xf>
    <xf numFmtId="0" fontId="16" fillId="5" borderId="0" xfId="0" applyFont="1" applyFill="1" applyBorder="1" applyAlignment="1">
      <alignment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9" fillId="5" borderId="41" xfId="0" applyFont="1" applyFill="1" applyBorder="1" applyAlignment="1">
      <alignment vertical="center"/>
    </xf>
    <xf numFmtId="10" fontId="15" fillId="5" borderId="42" xfId="0" applyNumberFormat="1" applyFont="1" applyFill="1" applyBorder="1" applyAlignment="1">
      <alignment horizontal="center" vertical="center"/>
    </xf>
    <xf numFmtId="10" fontId="15" fillId="5" borderId="43" xfId="0" applyNumberFormat="1" applyFont="1" applyFill="1" applyBorder="1" applyAlignment="1">
      <alignment horizontal="center" vertical="center"/>
    </xf>
    <xf numFmtId="0" fontId="19" fillId="5" borderId="45" xfId="0" applyFont="1" applyFill="1" applyBorder="1" applyAlignment="1">
      <alignment vertical="center"/>
    </xf>
    <xf numFmtId="10" fontId="15" fillId="5" borderId="1" xfId="0" applyNumberFormat="1" applyFont="1" applyFill="1" applyBorder="1" applyAlignment="1">
      <alignment horizontal="center" vertical="center"/>
    </xf>
    <xf numFmtId="10" fontId="15" fillId="5" borderId="17" xfId="0" applyNumberFormat="1" applyFont="1" applyFill="1" applyBorder="1" applyAlignment="1">
      <alignment horizontal="center" vertical="center"/>
    </xf>
    <xf numFmtId="10" fontId="19" fillId="0" borderId="46" xfId="0" applyNumberFormat="1" applyFont="1" applyFill="1" applyBorder="1" applyAlignment="1" applyProtection="1">
      <alignment horizontal="center" vertical="center"/>
      <protection locked="0"/>
    </xf>
    <xf numFmtId="10" fontId="19" fillId="0" borderId="50" xfId="0" applyNumberFormat="1" applyFont="1" applyFill="1" applyBorder="1" applyAlignment="1" applyProtection="1">
      <alignment horizontal="center" vertical="center"/>
      <protection locked="0"/>
    </xf>
    <xf numFmtId="49" fontId="2" fillId="8" borderId="0" xfId="0" applyNumberFormat="1" applyFont="1" applyFill="1" applyBorder="1" applyAlignment="1">
      <alignment horizontal="center"/>
    </xf>
    <xf numFmtId="0" fontId="2" fillId="8" borderId="0" xfId="0" applyFont="1" applyFill="1" applyAlignment="1"/>
    <xf numFmtId="0" fontId="0" fillId="5" borderId="0" xfId="0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16" fillId="5" borderId="43" xfId="0" applyFont="1" applyFill="1" applyBorder="1" applyAlignment="1">
      <alignment vertical="center"/>
    </xf>
    <xf numFmtId="10" fontId="16" fillId="5" borderId="44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vertical="center"/>
    </xf>
    <xf numFmtId="0" fontId="2" fillId="8" borderId="0" xfId="5" applyFont="1" applyFill="1" applyAlignment="1">
      <alignment horizontal="center"/>
    </xf>
    <xf numFmtId="0" fontId="2" fillId="8" borderId="0" xfId="0" applyNumberFormat="1" applyFont="1" applyFill="1" applyBorder="1" applyAlignment="1">
      <alignment horizontal="right"/>
    </xf>
    <xf numFmtId="0" fontId="16" fillId="5" borderId="49" xfId="0" applyFont="1" applyFill="1" applyBorder="1" applyAlignment="1">
      <alignment vertical="center"/>
    </xf>
    <xf numFmtId="10" fontId="16" fillId="5" borderId="50" xfId="0" applyNumberFormat="1" applyFont="1" applyFill="1" applyBorder="1" applyAlignment="1">
      <alignment horizontal="center" vertical="center"/>
    </xf>
    <xf numFmtId="165" fontId="2" fillId="8" borderId="0" xfId="13" applyFont="1" applyFill="1" applyBorder="1" applyAlignment="1" applyProtection="1">
      <alignment horizontal="center" wrapText="1"/>
    </xf>
    <xf numFmtId="0" fontId="13" fillId="5" borderId="0" xfId="0" applyFont="1" applyFill="1" applyAlignment="1">
      <alignment vertical="center"/>
    </xf>
    <xf numFmtId="0" fontId="2" fillId="5" borderId="0" xfId="0" applyFont="1" applyFill="1" applyBorder="1" applyAlignment="1">
      <alignment horizontal="justify"/>
    </xf>
    <xf numFmtId="171" fontId="2" fillId="5" borderId="0" xfId="20" applyFont="1" applyFill="1" applyBorder="1" applyAlignment="1">
      <alignment horizontal="center"/>
    </xf>
    <xf numFmtId="0" fontId="2" fillId="5" borderId="0" xfId="5" applyFont="1" applyFill="1" applyBorder="1"/>
    <xf numFmtId="165" fontId="2" fillId="5" borderId="0" xfId="13" applyFont="1" applyFill="1" applyBorder="1"/>
    <xf numFmtId="0" fontId="2" fillId="5" borderId="0" xfId="5" applyFont="1" applyFill="1" applyBorder="1" applyAlignment="1"/>
    <xf numFmtId="165" fontId="2" fillId="5" borderId="0" xfId="13" applyFont="1" applyFill="1" applyAlignment="1">
      <alignment horizontal="center"/>
    </xf>
    <xf numFmtId="0" fontId="2" fillId="5" borderId="0" xfId="0" applyNumberFormat="1" applyFont="1" applyFill="1" applyBorder="1" applyAlignment="1"/>
    <xf numFmtId="165" fontId="5" fillId="5" borderId="0" xfId="13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0" xfId="5" applyFont="1" applyFill="1" applyBorder="1" applyAlignment="1">
      <alignment horizontal="right"/>
    </xf>
    <xf numFmtId="165" fontId="2" fillId="2" borderId="0" xfId="13" applyFont="1" applyFill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4" fontId="2" fillId="2" borderId="0" xfId="20" applyNumberFormat="1" applyFont="1" applyFill="1" applyAlignment="1">
      <alignment horizontal="center"/>
    </xf>
    <xf numFmtId="165" fontId="2" fillId="5" borderId="0" xfId="19" applyFont="1" applyFill="1" applyAlignment="1"/>
    <xf numFmtId="0" fontId="2" fillId="2" borderId="0" xfId="0" applyNumberFormat="1" applyFont="1" applyFill="1" applyAlignment="1"/>
    <xf numFmtId="1" fontId="2" fillId="5" borderId="0" xfId="0" applyNumberFormat="1" applyFont="1" applyFill="1" applyBorder="1" applyAlignment="1">
      <alignment horizontal="center"/>
    </xf>
    <xf numFmtId="0" fontId="5" fillId="5" borderId="0" xfId="5" applyNumberFormat="1" applyFont="1" applyFill="1" applyBorder="1" applyAlignment="1">
      <alignment horizontal="center"/>
    </xf>
    <xf numFmtId="49" fontId="2" fillId="5" borderId="0" xfId="5" applyNumberFormat="1" applyFont="1" applyFill="1" applyBorder="1" applyAlignment="1">
      <alignment horizontal="left" wrapText="1"/>
    </xf>
    <xf numFmtId="17" fontId="2" fillId="5" borderId="0" xfId="5" applyNumberFormat="1" applyFont="1" applyFill="1" applyBorder="1" applyAlignment="1" applyProtection="1">
      <alignment horizontal="center" wrapText="1"/>
    </xf>
    <xf numFmtId="165" fontId="2" fillId="5" borderId="0" xfId="13" applyFont="1" applyFill="1" applyBorder="1" applyAlignment="1" applyProtection="1">
      <alignment horizontal="center" wrapText="1"/>
    </xf>
    <xf numFmtId="17" fontId="2" fillId="5" borderId="0" xfId="5" applyNumberFormat="1" applyFont="1" applyFill="1" applyBorder="1" applyAlignment="1" applyProtection="1">
      <alignment wrapText="1"/>
    </xf>
    <xf numFmtId="0" fontId="2" fillId="6" borderId="0" xfId="5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43" fontId="2" fillId="0" borderId="0" xfId="0" applyNumberFormat="1" applyFont="1" applyAlignment="1">
      <alignment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13" applyFont="1" applyFill="1" applyBorder="1" applyAlignment="1">
      <alignment horizontal="center" wrapText="1"/>
    </xf>
    <xf numFmtId="165" fontId="2" fillId="0" borderId="1" xfId="0" applyNumberFormat="1" applyFont="1" applyFill="1" applyBorder="1" applyAlignment="1"/>
    <xf numFmtId="165" fontId="5" fillId="0" borderId="1" xfId="13" applyNumberFormat="1" applyFont="1" applyFill="1" applyBorder="1" applyAlignment="1">
      <alignment horizontal="right"/>
    </xf>
    <xf numFmtId="166" fontId="2" fillId="5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left" wrapText="1"/>
    </xf>
    <xf numFmtId="4" fontId="2" fillId="5" borderId="0" xfId="13" applyNumberFormat="1" applyFont="1" applyFill="1" applyAlignment="1">
      <alignment horizontal="left"/>
    </xf>
    <xf numFmtId="165" fontId="7" fillId="5" borderId="0" xfId="18" applyFont="1" applyFill="1" applyAlignment="1">
      <alignment horizontal="left"/>
    </xf>
    <xf numFmtId="165" fontId="2" fillId="5" borderId="0" xfId="18" applyFont="1" applyFill="1" applyAlignment="1">
      <alignment horizontal="left"/>
    </xf>
    <xf numFmtId="49" fontId="2" fillId="5" borderId="0" xfId="0" applyNumberFormat="1" applyFont="1" applyFill="1" applyBorder="1" applyAlignment="1">
      <alignment horizontal="left" wrapText="1"/>
    </xf>
    <xf numFmtId="4" fontId="2" fillId="5" borderId="0" xfId="13" applyNumberFormat="1" applyFont="1" applyFill="1" applyBorder="1" applyAlignment="1">
      <alignment horizontal="left"/>
    </xf>
    <xf numFmtId="165" fontId="2" fillId="5" borderId="0" xfId="18" applyFont="1" applyFill="1" applyBorder="1" applyAlignment="1">
      <alignment horizontal="left"/>
    </xf>
    <xf numFmtId="49" fontId="5" fillId="5" borderId="0" xfId="0" applyNumberFormat="1" applyFont="1" applyFill="1" applyBorder="1" applyAlignment="1">
      <alignment horizontal="left" wrapText="1"/>
    </xf>
    <xf numFmtId="4" fontId="5" fillId="5" borderId="0" xfId="13" applyNumberFormat="1" applyFont="1" applyFill="1" applyBorder="1" applyAlignment="1">
      <alignment horizontal="left"/>
    </xf>
    <xf numFmtId="165" fontId="7" fillId="5" borderId="0" xfId="18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165" fontId="5" fillId="5" borderId="0" xfId="18" applyFont="1" applyFill="1" applyBorder="1" applyAlignment="1">
      <alignment horizontal="left"/>
    </xf>
    <xf numFmtId="165" fontId="5" fillId="5" borderId="0" xfId="18" applyFont="1" applyFill="1" applyBorder="1" applyAlignment="1">
      <alignment horizontal="left" wrapText="1"/>
    </xf>
    <xf numFmtId="165" fontId="9" fillId="5" borderId="0" xfId="18" applyFont="1" applyFill="1" applyBorder="1" applyAlignment="1">
      <alignment horizontal="left"/>
    </xf>
    <xf numFmtId="0" fontId="23" fillId="0" borderId="0" xfId="21" applyAlignment="1">
      <alignment vertical="center"/>
    </xf>
    <xf numFmtId="0" fontId="23" fillId="0" borderId="0" xfId="21" applyAlignment="1">
      <alignment horizontal="center" vertical="center"/>
    </xf>
    <xf numFmtId="0" fontId="23" fillId="5" borderId="0" xfId="21" applyFill="1" applyAlignment="1">
      <alignment vertical="center"/>
    </xf>
    <xf numFmtId="0" fontId="24" fillId="5" borderId="0" xfId="21" applyFont="1" applyFill="1" applyAlignment="1">
      <alignment vertical="center"/>
    </xf>
    <xf numFmtId="0" fontId="23" fillId="9" borderId="0" xfId="21" applyFill="1" applyAlignment="1">
      <alignment vertical="center"/>
    </xf>
    <xf numFmtId="0" fontId="24" fillId="9" borderId="0" xfId="21" applyFont="1" applyFill="1" applyAlignment="1">
      <alignment horizontal="right" vertical="center"/>
    </xf>
    <xf numFmtId="0" fontId="24" fillId="9" borderId="0" xfId="21" applyFont="1" applyFill="1" applyAlignment="1" applyProtection="1">
      <alignment horizontal="left" vertical="center"/>
      <protection locked="0"/>
    </xf>
    <xf numFmtId="0" fontId="25" fillId="9" borderId="0" xfId="21" applyFont="1" applyFill="1" applyAlignment="1" applyProtection="1">
      <alignment horizontal="left" vertical="center"/>
      <protection locked="0"/>
    </xf>
    <xf numFmtId="0" fontId="24" fillId="5" borderId="0" xfId="21" applyFont="1" applyFill="1" applyAlignment="1">
      <alignment horizontal="left" vertical="center"/>
    </xf>
    <xf numFmtId="0" fontId="23" fillId="5" borderId="0" xfId="21" applyFill="1" applyAlignment="1">
      <alignment horizontal="center" vertical="center"/>
    </xf>
    <xf numFmtId="4" fontId="9" fillId="6" borderId="0" xfId="20" applyNumberFormat="1" applyFont="1" applyFill="1" applyBorder="1" applyAlignment="1" applyProtection="1">
      <alignment horizontal="center" vertical="center"/>
    </xf>
    <xf numFmtId="0" fontId="23" fillId="5" borderId="54" xfId="21" applyFill="1" applyBorder="1" applyAlignment="1" applyProtection="1">
      <alignment vertical="center"/>
    </xf>
    <xf numFmtId="0" fontId="23" fillId="5" borderId="54" xfId="21" applyFill="1" applyBorder="1" applyAlignment="1">
      <alignment vertical="center"/>
    </xf>
    <xf numFmtId="10" fontId="27" fillId="0" borderId="0" xfId="21" applyNumberFormat="1" applyFont="1" applyAlignment="1">
      <alignment horizontal="center" vertical="center"/>
    </xf>
    <xf numFmtId="172" fontId="27" fillId="0" borderId="0" xfId="21" applyNumberFormat="1" applyFont="1" applyAlignment="1">
      <alignment vertical="center"/>
    </xf>
    <xf numFmtId="0" fontId="23" fillId="5" borderId="0" xfId="21" applyFill="1" applyBorder="1" applyAlignment="1">
      <alignment horizontal="center" vertical="center"/>
    </xf>
    <xf numFmtId="0" fontId="23" fillId="5" borderId="0" xfId="21" applyFill="1" applyBorder="1" applyAlignment="1">
      <alignment vertical="center"/>
    </xf>
    <xf numFmtId="0" fontId="23" fillId="5" borderId="0" xfId="21" applyFill="1" applyAlignment="1" applyProtection="1">
      <alignment vertical="center"/>
    </xf>
    <xf numFmtId="0" fontId="23" fillId="0" borderId="0" xfId="21" applyFill="1" applyBorder="1" applyAlignment="1">
      <alignment vertical="center"/>
    </xf>
    <xf numFmtId="10" fontId="27" fillId="0" borderId="0" xfId="21" applyNumberFormat="1" applyFont="1" applyAlignment="1">
      <alignment vertical="center"/>
    </xf>
    <xf numFmtId="173" fontId="23" fillId="5" borderId="0" xfId="21" applyNumberFormat="1" applyFill="1" applyBorder="1" applyAlignment="1" applyProtection="1">
      <alignment vertical="center"/>
    </xf>
    <xf numFmtId="0" fontId="28" fillId="5" borderId="0" xfId="21" applyFont="1" applyFill="1" applyBorder="1" applyAlignment="1" applyProtection="1">
      <alignment horizontal="left" vertical="center"/>
    </xf>
    <xf numFmtId="0" fontId="26" fillId="0" borderId="0" xfId="21" applyFont="1" applyFill="1" applyBorder="1" applyAlignment="1">
      <alignment vertical="center"/>
    </xf>
    <xf numFmtId="0" fontId="26" fillId="11" borderId="17" xfId="21" applyFont="1" applyFill="1" applyBorder="1" applyAlignment="1">
      <alignment horizontal="right" vertical="center"/>
    </xf>
    <xf numFmtId="0" fontId="26" fillId="5" borderId="0" xfId="21" applyFont="1" applyFill="1" applyBorder="1" applyAlignment="1">
      <alignment vertical="center"/>
    </xf>
    <xf numFmtId="0" fontId="26" fillId="5" borderId="0" xfId="21" applyFont="1" applyFill="1" applyBorder="1" applyAlignment="1">
      <alignment horizontal="left" vertical="center"/>
    </xf>
    <xf numFmtId="0" fontId="26" fillId="5" borderId="54" xfId="21" applyFont="1" applyFill="1" applyBorder="1" applyAlignment="1">
      <alignment horizontal="left" vertical="center"/>
    </xf>
    <xf numFmtId="0" fontId="26" fillId="0" borderId="0" xfId="21" applyFont="1" applyFill="1" applyAlignment="1">
      <alignment vertical="center"/>
    </xf>
    <xf numFmtId="0" fontId="26" fillId="11" borderId="57" xfId="21" applyFont="1" applyFill="1" applyBorder="1" applyAlignment="1">
      <alignment horizontal="center" vertical="center"/>
    </xf>
    <xf numFmtId="0" fontId="26" fillId="12" borderId="0" xfId="21" applyFont="1" applyFill="1" applyBorder="1" applyAlignment="1">
      <alignment horizontal="right" vertical="center"/>
    </xf>
    <xf numFmtId="0" fontId="29" fillId="5" borderId="0" xfId="21" applyFont="1" applyFill="1" applyBorder="1" applyAlignment="1">
      <alignment vertical="center"/>
    </xf>
    <xf numFmtId="0" fontId="26" fillId="0" borderId="0" xfId="21" applyFont="1" applyAlignment="1">
      <alignment vertical="center"/>
    </xf>
    <xf numFmtId="0" fontId="26" fillId="12" borderId="59" xfId="21" applyFont="1" applyFill="1" applyBorder="1" applyAlignment="1">
      <alignment horizontal="right" vertical="center"/>
    </xf>
    <xf numFmtId="174" fontId="29" fillId="5" borderId="0" xfId="22" applyFont="1" applyFill="1" applyBorder="1" applyAlignment="1" applyProtection="1">
      <alignment horizontal="right" vertical="center"/>
    </xf>
    <xf numFmtId="174" fontId="30" fillId="5" borderId="0" xfId="21" applyNumberFormat="1" applyFont="1" applyFill="1" applyBorder="1" applyAlignment="1">
      <alignment vertical="center"/>
    </xf>
    <xf numFmtId="0" fontId="26" fillId="5" borderId="0" xfId="21" applyFont="1" applyFill="1" applyBorder="1" applyAlignment="1">
      <alignment horizontal="right" vertical="center"/>
    </xf>
    <xf numFmtId="0" fontId="26" fillId="5" borderId="0" xfId="21" applyFont="1" applyFill="1" applyAlignment="1">
      <alignment vertical="center"/>
    </xf>
    <xf numFmtId="10" fontId="31" fillId="0" borderId="0" xfId="21" applyNumberFormat="1" applyFont="1" applyAlignment="1">
      <alignment horizontal="center" vertical="center"/>
    </xf>
    <xf numFmtId="0" fontId="26" fillId="11" borderId="57" xfId="21" applyFont="1" applyFill="1" applyBorder="1" applyAlignment="1" applyProtection="1">
      <alignment horizontal="center" vertical="center"/>
    </xf>
    <xf numFmtId="0" fontId="26" fillId="12" borderId="57" xfId="21" applyFont="1" applyFill="1" applyBorder="1" applyAlignment="1" applyProtection="1">
      <alignment horizontal="center" vertical="center"/>
    </xf>
    <xf numFmtId="0" fontId="26" fillId="5" borderId="0" xfId="21" applyFont="1" applyFill="1" applyBorder="1" applyAlignment="1" applyProtection="1">
      <alignment vertical="center"/>
    </xf>
    <xf numFmtId="174" fontId="30" fillId="5" borderId="0" xfId="21" applyNumberFormat="1" applyFont="1" applyFill="1" applyBorder="1" applyAlignment="1" applyProtection="1">
      <alignment vertical="center"/>
    </xf>
    <xf numFmtId="0" fontId="26" fillId="5" borderId="0" xfId="21" applyFont="1" applyFill="1" applyBorder="1" applyAlignment="1" applyProtection="1">
      <alignment horizontal="right" vertical="center"/>
    </xf>
    <xf numFmtId="174" fontId="26" fillId="0" borderId="0" xfId="21" applyNumberFormat="1" applyFont="1" applyAlignment="1">
      <alignment vertical="center"/>
    </xf>
    <xf numFmtId="0" fontId="26" fillId="12" borderId="0" xfId="21" applyFont="1" applyFill="1" applyBorder="1" applyAlignment="1" applyProtection="1">
      <alignment horizontal="center" vertical="center"/>
    </xf>
    <xf numFmtId="174" fontId="25" fillId="11" borderId="61" xfId="22" applyFont="1" applyFill="1" applyBorder="1" applyAlignment="1" applyProtection="1">
      <alignment horizontal="right" vertical="center"/>
    </xf>
    <xf numFmtId="10" fontId="26" fillId="10" borderId="61" xfId="23" applyNumberFormat="1" applyFont="1" applyFill="1" applyBorder="1" applyAlignment="1" applyProtection="1">
      <alignment horizontal="center" vertical="center"/>
    </xf>
    <xf numFmtId="174" fontId="26" fillId="10" borderId="61" xfId="22" applyFont="1" applyFill="1" applyBorder="1" applyAlignment="1" applyProtection="1">
      <alignment horizontal="right" vertical="center"/>
    </xf>
    <xf numFmtId="174" fontId="32" fillId="10" borderId="61" xfId="22" applyFont="1" applyFill="1" applyBorder="1" applyAlignment="1" applyProtection="1">
      <alignment horizontal="right" vertical="center"/>
    </xf>
    <xf numFmtId="174" fontId="33" fillId="10" borderId="61" xfId="22" applyFont="1" applyFill="1" applyBorder="1" applyAlignment="1" applyProtection="1">
      <alignment horizontal="right" vertical="center"/>
    </xf>
    <xf numFmtId="0" fontId="26" fillId="11" borderId="61" xfId="21" applyFont="1" applyFill="1" applyBorder="1" applyAlignment="1" applyProtection="1">
      <alignment horizontal="right" vertical="center"/>
    </xf>
    <xf numFmtId="0" fontId="25" fillId="11" borderId="61" xfId="21" applyFont="1" applyFill="1" applyBorder="1" applyAlignment="1" applyProtection="1">
      <alignment horizontal="right" vertical="center"/>
    </xf>
    <xf numFmtId="0" fontId="26" fillId="11" borderId="61" xfId="21" applyFont="1" applyFill="1" applyBorder="1" applyAlignment="1" applyProtection="1">
      <alignment horizontal="center" vertical="center"/>
    </xf>
    <xf numFmtId="0" fontId="26" fillId="11" borderId="62" xfId="21" applyFont="1" applyFill="1" applyBorder="1" applyAlignment="1" applyProtection="1">
      <alignment horizontal="center" vertical="center"/>
    </xf>
    <xf numFmtId="0" fontId="26" fillId="11" borderId="11" xfId="21" applyFont="1" applyFill="1" applyBorder="1" applyAlignment="1" applyProtection="1">
      <alignment horizontal="center" vertical="center"/>
    </xf>
    <xf numFmtId="0" fontId="26" fillId="11" borderId="10" xfId="21" applyFont="1" applyFill="1" applyBorder="1" applyAlignment="1" applyProtection="1">
      <alignment horizontal="center" vertical="center"/>
    </xf>
    <xf numFmtId="0" fontId="26" fillId="13" borderId="61" xfId="21" applyFont="1" applyFill="1" applyBorder="1" applyAlignment="1" applyProtection="1">
      <alignment horizontal="center" vertical="center"/>
      <protection locked="0"/>
    </xf>
    <xf numFmtId="0" fontId="26" fillId="9" borderId="61" xfId="21" applyFont="1" applyFill="1" applyBorder="1" applyAlignment="1" applyProtection="1">
      <alignment horizontal="center" vertical="center"/>
      <protection locked="0"/>
    </xf>
    <xf numFmtId="174" fontId="26" fillId="9" borderId="61" xfId="22" applyFont="1" applyFill="1" applyBorder="1" applyAlignment="1" applyProtection="1">
      <alignment horizontal="right" vertical="center"/>
      <protection locked="0"/>
    </xf>
    <xf numFmtId="10" fontId="26" fillId="0" borderId="61" xfId="24" applyNumberFormat="1" applyFont="1" applyFill="1" applyBorder="1" applyAlignment="1" applyProtection="1">
      <alignment horizontal="center" vertical="center"/>
    </xf>
    <xf numFmtId="10" fontId="26" fillId="9" borderId="61" xfId="24" applyNumberFormat="1" applyFont="1" applyFill="1" applyBorder="1" applyAlignment="1" applyProtection="1">
      <alignment horizontal="center" vertical="center"/>
      <protection locked="0"/>
    </xf>
    <xf numFmtId="174" fontId="26" fillId="10" borderId="61" xfId="25" applyFont="1" applyFill="1" applyBorder="1" applyAlignment="1" applyProtection="1">
      <alignment horizontal="right" vertical="center"/>
    </xf>
    <xf numFmtId="10" fontId="26" fillId="10" borderId="61" xfId="24" applyNumberFormat="1" applyFont="1" applyFill="1" applyBorder="1" applyAlignment="1" applyProtection="1">
      <alignment horizontal="center" vertical="center"/>
    </xf>
    <xf numFmtId="174" fontId="26" fillId="9" borderId="61" xfId="25" applyFont="1" applyFill="1" applyBorder="1" applyAlignment="1" applyProtection="1">
      <alignment horizontal="right" vertical="center"/>
      <protection locked="0"/>
    </xf>
    <xf numFmtId="174" fontId="33" fillId="10" borderId="61" xfId="25" applyFont="1" applyFill="1" applyBorder="1" applyAlignment="1" applyProtection="1">
      <alignment horizontal="right" vertical="center"/>
      <protection locked="0"/>
    </xf>
    <xf numFmtId="0" fontId="26" fillId="9" borderId="61" xfId="21" applyFont="1" applyFill="1" applyBorder="1" applyAlignment="1" applyProtection="1">
      <alignment horizontal="left" vertical="center"/>
      <protection locked="0"/>
    </xf>
    <xf numFmtId="0" fontId="26" fillId="9" borderId="61" xfId="21" applyFont="1" applyFill="1" applyBorder="1" applyAlignment="1" applyProtection="1">
      <alignment horizontal="left" vertical="center"/>
    </xf>
    <xf numFmtId="0" fontId="29" fillId="0" borderId="0" xfId="21" applyFont="1" applyAlignment="1">
      <alignment vertical="center"/>
    </xf>
    <xf numFmtId="4" fontId="26" fillId="9" borderId="61" xfId="21" applyNumberFormat="1" applyFont="1" applyFill="1" applyBorder="1" applyAlignment="1" applyProtection="1">
      <alignment horizontal="center" vertical="center"/>
      <protection locked="0"/>
    </xf>
    <xf numFmtId="1" fontId="26" fillId="9" borderId="63" xfId="21" applyNumberFormat="1" applyFont="1" applyFill="1" applyBorder="1" applyAlignment="1" applyProtection="1">
      <alignment vertical="center" wrapText="1"/>
      <protection locked="0"/>
    </xf>
    <xf numFmtId="1" fontId="26" fillId="9" borderId="64" xfId="21" applyNumberFormat="1" applyFont="1" applyFill="1" applyBorder="1" applyAlignment="1" applyProtection="1">
      <alignment vertical="center" wrapText="1"/>
      <protection locked="0"/>
    </xf>
    <xf numFmtId="0" fontId="26" fillId="9" borderId="62" xfId="21" applyFont="1" applyFill="1" applyBorder="1" applyAlignment="1" applyProtection="1">
      <alignment vertical="center" wrapText="1"/>
      <protection locked="0"/>
    </xf>
    <xf numFmtId="0" fontId="26" fillId="9" borderId="65" xfId="21" applyFont="1" applyFill="1" applyBorder="1" applyAlignment="1" applyProtection="1">
      <alignment vertical="center" wrapText="1"/>
      <protection locked="0"/>
    </xf>
    <xf numFmtId="10" fontId="34" fillId="0" borderId="0" xfId="21" applyNumberFormat="1" applyFont="1" applyAlignment="1">
      <alignment horizontal="center" vertical="center"/>
    </xf>
    <xf numFmtId="172" fontId="35" fillId="0" borderId="0" xfId="21" applyNumberFormat="1" applyFont="1" applyAlignment="1">
      <alignment vertical="center"/>
    </xf>
    <xf numFmtId="172" fontId="26" fillId="0" borderId="0" xfId="21" applyNumberFormat="1" applyFont="1" applyAlignment="1">
      <alignment vertical="center"/>
    </xf>
    <xf numFmtId="172" fontId="25" fillId="0" borderId="0" xfId="21" applyNumberFormat="1" applyFont="1" applyAlignment="1">
      <alignment vertical="center"/>
    </xf>
    <xf numFmtId="10" fontId="26" fillId="0" borderId="0" xfId="27" applyNumberFormat="1" applyFont="1" applyAlignment="1">
      <alignment vertical="center"/>
    </xf>
    <xf numFmtId="0" fontId="23" fillId="0" borderId="0" xfId="21" applyAlignment="1">
      <alignment horizontal="left" vertical="center"/>
    </xf>
    <xf numFmtId="3" fontId="28" fillId="9" borderId="66" xfId="21" applyNumberFormat="1" applyFont="1" applyFill="1" applyBorder="1" applyAlignment="1" applyProtection="1">
      <alignment horizontal="left" vertical="center"/>
      <protection locked="0"/>
    </xf>
    <xf numFmtId="0" fontId="36" fillId="0" borderId="0" xfId="21" applyFont="1" applyAlignment="1">
      <alignment vertical="center"/>
    </xf>
    <xf numFmtId="0" fontId="24" fillId="0" borderId="61" xfId="21" applyFont="1" applyFill="1" applyBorder="1" applyAlignment="1">
      <alignment horizontal="center" vertical="center"/>
    </xf>
    <xf numFmtId="0" fontId="26" fillId="11" borderId="61" xfId="21" applyFont="1" applyFill="1" applyBorder="1" applyAlignment="1">
      <alignment horizontal="center" vertical="center"/>
    </xf>
    <xf numFmtId="0" fontId="26" fillId="6" borderId="61" xfId="21" applyFont="1" applyFill="1" applyBorder="1" applyAlignment="1">
      <alignment horizontal="center" vertical="center"/>
    </xf>
    <xf numFmtId="0" fontId="26" fillId="6" borderId="61" xfId="21" applyFont="1" applyFill="1" applyBorder="1" applyAlignment="1">
      <alignment horizontal="left" vertical="center"/>
    </xf>
    <xf numFmtId="0" fontId="26" fillId="10" borderId="61" xfId="21" applyFont="1" applyFill="1" applyBorder="1" applyAlignment="1">
      <alignment horizontal="center" vertical="center"/>
    </xf>
    <xf numFmtId="0" fontId="26" fillId="14" borderId="61" xfId="21" applyFont="1" applyFill="1" applyBorder="1" applyAlignment="1">
      <alignment horizontal="left" vertical="center"/>
    </xf>
    <xf numFmtId="0" fontId="26" fillId="11" borderId="61" xfId="21" applyFont="1" applyFill="1" applyBorder="1" applyAlignment="1">
      <alignment horizontal="right" vertical="center"/>
    </xf>
    <xf numFmtId="0" fontId="26" fillId="11" borderId="67" xfId="21" applyFont="1" applyFill="1" applyBorder="1" applyAlignment="1">
      <alignment horizontal="center" vertical="center"/>
    </xf>
    <xf numFmtId="175" fontId="26" fillId="0" borderId="0" xfId="28" applyFont="1" applyFill="1" applyBorder="1" applyAlignment="1" applyProtection="1">
      <alignment vertical="center"/>
    </xf>
    <xf numFmtId="0" fontId="25" fillId="11" borderId="61" xfId="21" applyFont="1" applyFill="1" applyBorder="1" applyAlignment="1">
      <alignment horizontal="center" vertical="center" wrapText="1"/>
    </xf>
    <xf numFmtId="0" fontId="26" fillId="14" borderId="61" xfId="21" applyFont="1" applyFill="1" applyBorder="1" applyAlignment="1">
      <alignment horizontal="center" vertical="center"/>
    </xf>
    <xf numFmtId="0" fontId="25" fillId="11" borderId="61" xfId="21" applyFont="1" applyFill="1" applyBorder="1" applyAlignment="1">
      <alignment horizontal="left" vertical="center"/>
    </xf>
    <xf numFmtId="0" fontId="25" fillId="0" borderId="0" xfId="21" applyFont="1" applyAlignment="1">
      <alignment vertical="center"/>
    </xf>
    <xf numFmtId="0" fontId="26" fillId="11" borderId="61" xfId="21" applyFont="1" applyFill="1" applyBorder="1" applyAlignment="1">
      <alignment horizontal="center" vertical="center" wrapText="1"/>
    </xf>
    <xf numFmtId="0" fontId="26" fillId="11" borderId="61" xfId="21" applyFont="1" applyFill="1" applyBorder="1" applyAlignment="1">
      <alignment vertical="center"/>
    </xf>
    <xf numFmtId="0" fontId="26" fillId="11" borderId="61" xfId="21" applyFont="1" applyFill="1" applyBorder="1" applyAlignment="1">
      <alignment horizontal="left" vertical="center"/>
    </xf>
    <xf numFmtId="0" fontId="24" fillId="5" borderId="0" xfId="21" applyFont="1" applyFill="1" applyBorder="1" applyAlignment="1">
      <alignment horizontal="center" vertical="center"/>
    </xf>
    <xf numFmtId="0" fontId="26" fillId="5" borderId="0" xfId="21" applyFont="1" applyFill="1" applyBorder="1" applyAlignment="1">
      <alignment horizontal="center" vertical="center"/>
    </xf>
    <xf numFmtId="0" fontId="23" fillId="5" borderId="7" xfId="21" applyFill="1" applyBorder="1" applyAlignment="1">
      <alignment vertical="center"/>
    </xf>
    <xf numFmtId="0" fontId="25" fillId="15" borderId="54" xfId="21" applyFont="1" applyFill="1" applyBorder="1" applyAlignment="1">
      <alignment horizontal="left" vertical="center"/>
    </xf>
    <xf numFmtId="0" fontId="23" fillId="5" borderId="6" xfId="21" applyFill="1" applyBorder="1" applyAlignment="1">
      <alignment vertical="center"/>
    </xf>
    <xf numFmtId="0" fontId="23" fillId="0" borderId="0" xfId="21" applyBorder="1" applyAlignment="1">
      <alignment vertical="center"/>
    </xf>
    <xf numFmtId="0" fontId="26" fillId="0" borderId="7" xfId="21" applyFont="1" applyFill="1" applyBorder="1" applyAlignment="1" applyProtection="1">
      <alignment horizontal="left" vertical="center"/>
    </xf>
    <xf numFmtId="0" fontId="26" fillId="0" borderId="54" xfId="21" applyFont="1" applyFill="1" applyBorder="1" applyAlignment="1" applyProtection="1">
      <alignment horizontal="left" vertical="center"/>
    </xf>
    <xf numFmtId="0" fontId="37" fillId="16" borderId="70" xfId="21" applyFont="1" applyFill="1" applyBorder="1" applyAlignment="1" applyProtection="1">
      <alignment horizontal="center" vertical="center"/>
      <protection locked="0"/>
    </xf>
    <xf numFmtId="0" fontId="37" fillId="16" borderId="13" xfId="21" applyFont="1" applyFill="1" applyBorder="1" applyAlignment="1" applyProtection="1">
      <alignment horizontal="center" vertical="center"/>
      <protection locked="0"/>
    </xf>
    <xf numFmtId="0" fontId="23" fillId="0" borderId="6" xfId="21" applyFont="1" applyBorder="1" applyAlignment="1">
      <alignment vertical="center"/>
    </xf>
    <xf numFmtId="0" fontId="23" fillId="5" borderId="71" xfId="21" applyFill="1" applyBorder="1" applyAlignment="1">
      <alignment vertical="center"/>
    </xf>
    <xf numFmtId="0" fontId="37" fillId="0" borderId="71" xfId="21" applyFont="1" applyBorder="1" applyAlignment="1">
      <alignment horizontal="center" vertical="center"/>
    </xf>
    <xf numFmtId="3" fontId="28" fillId="9" borderId="68" xfId="21" applyNumberFormat="1" applyFont="1" applyFill="1" applyBorder="1" applyAlignment="1" applyProtection="1">
      <alignment vertical="center"/>
      <protection locked="0"/>
    </xf>
    <xf numFmtId="3" fontId="28" fillId="9" borderId="69" xfId="21" applyNumberFormat="1" applyFont="1" applyFill="1" applyBorder="1" applyAlignment="1" applyProtection="1">
      <alignment vertical="center"/>
      <protection locked="0"/>
    </xf>
    <xf numFmtId="3" fontId="28" fillId="9" borderId="66" xfId="21" applyNumberFormat="1" applyFont="1" applyFill="1" applyBorder="1" applyAlignment="1" applyProtection="1">
      <alignment vertical="center"/>
      <protection locked="0"/>
    </xf>
    <xf numFmtId="0" fontId="25" fillId="0" borderId="0" xfId="21" applyFont="1" applyFill="1" applyBorder="1" applyAlignment="1" applyProtection="1">
      <alignment horizontal="left" vertical="center"/>
      <protection locked="0"/>
    </xf>
    <xf numFmtId="0" fontId="25" fillId="9" borderId="73" xfId="21" applyFont="1" applyFill="1" applyBorder="1" applyAlignment="1" applyProtection="1">
      <alignment horizontal="left" vertical="center"/>
    </xf>
    <xf numFmtId="0" fontId="26" fillId="0" borderId="53" xfId="21" applyFont="1" applyBorder="1" applyAlignment="1">
      <alignment horizontal="center" vertical="center"/>
    </xf>
    <xf numFmtId="0" fontId="26" fillId="0" borderId="58" xfId="21" applyFont="1" applyBorder="1" applyAlignment="1">
      <alignment horizontal="left" vertical="center"/>
    </xf>
    <xf numFmtId="0" fontId="26" fillId="5" borderId="52" xfId="21" applyFont="1" applyFill="1" applyBorder="1" applyAlignment="1">
      <alignment vertical="center"/>
    </xf>
    <xf numFmtId="0" fontId="26" fillId="0" borderId="0" xfId="21" applyFont="1" applyFill="1" applyBorder="1" applyAlignment="1">
      <alignment horizontal="left" vertical="center"/>
    </xf>
    <xf numFmtId="0" fontId="26" fillId="5" borderId="53" xfId="21" applyFont="1" applyFill="1" applyBorder="1" applyAlignment="1">
      <alignment vertical="center"/>
    </xf>
    <xf numFmtId="0" fontId="25" fillId="5" borderId="0" xfId="21" applyFont="1" applyFill="1" applyBorder="1" applyAlignment="1">
      <alignment horizontal="center" vertical="center"/>
    </xf>
    <xf numFmtId="0" fontId="26" fillId="0" borderId="0" xfId="21" applyFont="1" applyBorder="1" applyAlignment="1">
      <alignment horizontal="left" vertical="center"/>
    </xf>
    <xf numFmtId="0" fontId="26" fillId="0" borderId="53" xfId="21" applyFont="1" applyBorder="1" applyAlignment="1">
      <alignment vertical="center"/>
    </xf>
    <xf numFmtId="0" fontId="26" fillId="0" borderId="0" xfId="21" applyFont="1" applyBorder="1" applyAlignment="1">
      <alignment vertical="center"/>
    </xf>
    <xf numFmtId="0" fontId="26" fillId="0" borderId="52" xfId="21" applyFont="1" applyBorder="1" applyAlignment="1">
      <alignment horizontal="left" vertical="center"/>
    </xf>
    <xf numFmtId="0" fontId="26" fillId="5" borderId="52" xfId="21" applyFont="1" applyFill="1" applyBorder="1" applyAlignment="1" applyProtection="1">
      <alignment vertical="center"/>
    </xf>
    <xf numFmtId="0" fontId="38" fillId="5" borderId="7" xfId="21" applyFont="1" applyFill="1" applyBorder="1" applyAlignment="1">
      <alignment horizontal="center" vertical="center"/>
    </xf>
    <xf numFmtId="0" fontId="38" fillId="5" borderId="54" xfId="21" applyFont="1" applyFill="1" applyBorder="1" applyAlignment="1">
      <alignment horizontal="center" vertical="center"/>
    </xf>
    <xf numFmtId="0" fontId="39" fillId="5" borderId="54" xfId="21" applyFont="1" applyFill="1" applyBorder="1" applyAlignment="1">
      <alignment vertical="center"/>
    </xf>
    <xf numFmtId="0" fontId="26" fillId="5" borderId="25" xfId="21" applyFont="1" applyFill="1" applyBorder="1" applyAlignment="1">
      <alignment horizontal="left" vertical="center"/>
    </xf>
    <xf numFmtId="0" fontId="40" fillId="5" borderId="0" xfId="21" applyFont="1" applyFill="1" applyBorder="1" applyAlignment="1">
      <alignment vertical="center"/>
    </xf>
    <xf numFmtId="0" fontId="41" fillId="5" borderId="0" xfId="21" applyFont="1" applyFill="1" applyBorder="1" applyAlignment="1">
      <alignment horizontal="left" vertical="center"/>
    </xf>
    <xf numFmtId="0" fontId="23" fillId="5" borderId="52" xfId="21" applyFill="1" applyBorder="1" applyAlignment="1">
      <alignment vertical="center"/>
    </xf>
    <xf numFmtId="0" fontId="26" fillId="5" borderId="23" xfId="21" applyFont="1" applyFill="1" applyBorder="1" applyAlignment="1">
      <alignment horizontal="left" vertical="center"/>
    </xf>
    <xf numFmtId="0" fontId="23" fillId="5" borderId="2" xfId="21" applyFill="1" applyBorder="1" applyAlignment="1">
      <alignment vertical="center"/>
    </xf>
    <xf numFmtId="49" fontId="5" fillId="2" borderId="0" xfId="5" applyNumberFormat="1" applyFont="1" applyFill="1" applyBorder="1" applyAlignment="1">
      <alignment horizontal="center" vertical="center" wrapText="1"/>
    </xf>
    <xf numFmtId="49" fontId="6" fillId="0" borderId="0" xfId="5" applyNumberFormat="1" applyAlignment="1">
      <alignment vertical="center" wrapText="1"/>
    </xf>
    <xf numFmtId="49" fontId="5" fillId="2" borderId="0" xfId="5" applyNumberFormat="1" applyFont="1" applyFill="1" applyBorder="1" applyAlignment="1">
      <alignment horizontal="justify" vertical="center" wrapText="1"/>
    </xf>
    <xf numFmtId="49" fontId="2" fillId="6" borderId="45" xfId="5" applyNumberFormat="1" applyFont="1" applyFill="1" applyBorder="1" applyAlignment="1">
      <alignment horizontal="center" vertical="center" wrapText="1"/>
    </xf>
    <xf numFmtId="49" fontId="2" fillId="0" borderId="45" xfId="5" applyNumberFormat="1" applyFont="1" applyFill="1" applyBorder="1" applyAlignment="1">
      <alignment horizontal="center" vertical="center" wrapText="1"/>
    </xf>
    <xf numFmtId="49" fontId="6" fillId="0" borderId="0" xfId="5" applyNumberFormat="1" applyFill="1" applyAlignment="1">
      <alignment vertical="center" wrapText="1"/>
    </xf>
    <xf numFmtId="49" fontId="6" fillId="0" borderId="0" xfId="5" applyNumberFormat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/>
    </xf>
    <xf numFmtId="0" fontId="9" fillId="5" borderId="1" xfId="0" applyNumberFormat="1" applyFont="1" applyFill="1" applyBorder="1" applyAlignment="1">
      <alignment horizontal="center" wrapText="1"/>
    </xf>
    <xf numFmtId="4" fontId="9" fillId="5" borderId="1" xfId="0" applyNumberFormat="1" applyFont="1" applyFill="1" applyBorder="1" applyAlignment="1">
      <alignment wrapText="1"/>
    </xf>
    <xf numFmtId="165" fontId="9" fillId="5" borderId="1" xfId="13" applyNumberFormat="1" applyFont="1" applyFill="1" applyBorder="1" applyAlignment="1">
      <alignment horizontal="right"/>
    </xf>
    <xf numFmtId="165" fontId="9" fillId="5" borderId="1" xfId="13" applyNumberFormat="1" applyFont="1" applyFill="1" applyBorder="1" applyAlignment="1"/>
    <xf numFmtId="1" fontId="2" fillId="2" borderId="4" xfId="0" applyNumberFormat="1" applyFont="1" applyFill="1" applyBorder="1" applyAlignment="1" applyProtection="1">
      <alignment horizontal="left" vertical="top" wrapText="1"/>
    </xf>
    <xf numFmtId="1" fontId="2" fillId="2" borderId="74" xfId="0" applyNumberFormat="1" applyFont="1" applyFill="1" applyBorder="1" applyAlignment="1" applyProtection="1">
      <alignment horizontal="left" vertical="top" wrapText="1"/>
    </xf>
    <xf numFmtId="164" fontId="17" fillId="2" borderId="74" xfId="8" applyNumberFormat="1" applyFont="1" applyFill="1" applyBorder="1" applyAlignment="1" applyProtection="1">
      <alignment horizontal="right"/>
    </xf>
    <xf numFmtId="10" fontId="6" fillId="5" borderId="24" xfId="12" applyNumberFormat="1" applyFont="1" applyFill="1" applyBorder="1" applyProtection="1"/>
    <xf numFmtId="2" fontId="17" fillId="2" borderId="20" xfId="8" applyNumberFormat="1" applyFont="1" applyFill="1" applyBorder="1" applyProtection="1"/>
    <xf numFmtId="2" fontId="17" fillId="2" borderId="5" xfId="8" applyNumberFormat="1" applyFont="1" applyFill="1" applyBorder="1" applyProtection="1"/>
    <xf numFmtId="49" fontId="42" fillId="7" borderId="23" xfId="29" applyNumberFormat="1" applyFont="1" applyFill="1" applyBorder="1" applyAlignment="1" applyProtection="1">
      <alignment horizontal="center" vertical="center" wrapText="1"/>
    </xf>
    <xf numFmtId="49" fontId="42" fillId="7" borderId="75" xfId="29" applyNumberFormat="1" applyFont="1" applyFill="1" applyBorder="1" applyAlignment="1" applyProtection="1">
      <alignment horizontal="center" vertical="center" wrapText="1"/>
    </xf>
    <xf numFmtId="49" fontId="42" fillId="7" borderId="76" xfId="29" applyNumberFormat="1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Alignment="1" applyProtection="1">
      <alignment horizontal="left"/>
    </xf>
    <xf numFmtId="174" fontId="30" fillId="12" borderId="60" xfId="21" applyNumberFormat="1" applyFont="1" applyFill="1" applyBorder="1" applyAlignment="1">
      <alignment horizontal="right" vertical="center"/>
    </xf>
    <xf numFmtId="174" fontId="30" fillId="12" borderId="59" xfId="21" applyNumberFormat="1" applyFont="1" applyFill="1" applyBorder="1" applyAlignment="1">
      <alignment horizontal="right" vertical="center"/>
    </xf>
    <xf numFmtId="0" fontId="26" fillId="12" borderId="58" xfId="21" applyFont="1" applyFill="1" applyBorder="1" applyAlignment="1">
      <alignment horizontal="right" vertical="center"/>
    </xf>
    <xf numFmtId="0" fontId="26" fillId="11" borderId="56" xfId="21" applyFont="1" applyFill="1" applyBorder="1" applyAlignment="1">
      <alignment horizontal="right" vertical="center"/>
    </xf>
    <xf numFmtId="0" fontId="26" fillId="11" borderId="55" xfId="21" applyFont="1" applyFill="1" applyBorder="1" applyAlignment="1">
      <alignment horizontal="right" vertical="center"/>
    </xf>
    <xf numFmtId="0" fontId="2" fillId="6" borderId="1" xfId="5" applyNumberFormat="1" applyFont="1" applyFill="1" applyBorder="1" applyAlignment="1">
      <alignment horizontal="left" vertical="center" wrapText="1"/>
    </xf>
    <xf numFmtId="0" fontId="2" fillId="6" borderId="1" xfId="5" applyNumberFormat="1" applyFont="1" applyFill="1" applyBorder="1" applyAlignment="1">
      <alignment horizontal="center" vertical="center" wrapText="1"/>
    </xf>
    <xf numFmtId="49" fontId="5" fillId="2" borderId="2" xfId="5" applyNumberFormat="1" applyFont="1" applyFill="1" applyBorder="1" applyAlignment="1">
      <alignment horizontal="left" vertical="center" wrapText="1"/>
    </xf>
    <xf numFmtId="49" fontId="5" fillId="2" borderId="71" xfId="5" applyNumberFormat="1" applyFont="1" applyFill="1" applyBorder="1" applyAlignment="1">
      <alignment horizontal="center" vertical="center" wrapText="1"/>
    </xf>
    <xf numFmtId="49" fontId="2" fillId="2" borderId="71" xfId="5" applyNumberFormat="1" applyFont="1" applyFill="1" applyBorder="1" applyAlignment="1">
      <alignment horizontal="justify" vertical="center" wrapText="1"/>
    </xf>
    <xf numFmtId="49" fontId="2" fillId="6" borderId="3" xfId="5" applyNumberFormat="1" applyFont="1" applyFill="1" applyBorder="1" applyAlignment="1">
      <alignment horizontal="left" vertical="center" wrapText="1"/>
    </xf>
    <xf numFmtId="0" fontId="5" fillId="2" borderId="52" xfId="5" applyFont="1" applyFill="1" applyBorder="1" applyAlignment="1">
      <alignment horizontal="left"/>
    </xf>
    <xf numFmtId="49" fontId="2" fillId="6" borderId="53" xfId="5" applyNumberFormat="1" applyFont="1" applyFill="1" applyBorder="1" applyAlignment="1">
      <alignment horizontal="left" vertical="center" wrapText="1"/>
    </xf>
    <xf numFmtId="49" fontId="5" fillId="2" borderId="52" xfId="5" applyNumberFormat="1" applyFont="1" applyFill="1" applyBorder="1" applyAlignment="1">
      <alignment horizontal="left" vertical="center" wrapText="1"/>
    </xf>
    <xf numFmtId="4" fontId="2" fillId="0" borderId="16" xfId="5" applyNumberFormat="1" applyFont="1" applyFill="1" applyBorder="1" applyAlignment="1">
      <alignment horizontal="center" vertical="center" wrapText="1"/>
    </xf>
    <xf numFmtId="49" fontId="44" fillId="7" borderId="77" xfId="29" applyNumberFormat="1" applyFont="1" applyFill="1" applyBorder="1" applyAlignment="1" applyProtection="1">
      <alignment horizontal="center" vertical="center" wrapText="1"/>
    </xf>
    <xf numFmtId="0" fontId="46" fillId="0" borderId="46" xfId="29" applyNumberFormat="1" applyFont="1" applyFill="1" applyBorder="1" applyAlignment="1">
      <alignment horizontal="left" vertical="center" wrapText="1"/>
    </xf>
    <xf numFmtId="0" fontId="46" fillId="0" borderId="46" xfId="20" applyNumberFormat="1" applyFont="1" applyFill="1" applyBorder="1" applyAlignment="1" applyProtection="1">
      <alignment horizontal="left" vertical="center" wrapText="1"/>
    </xf>
    <xf numFmtId="0" fontId="46" fillId="0" borderId="46" xfId="5" applyNumberFormat="1" applyFont="1" applyBorder="1" applyAlignment="1">
      <alignment horizontal="left" vertical="center" wrapText="1"/>
    </xf>
    <xf numFmtId="49" fontId="5" fillId="17" borderId="45" xfId="5" applyNumberFormat="1" applyFont="1" applyFill="1" applyBorder="1" applyAlignment="1">
      <alignment horizontal="center" vertical="center" wrapText="1"/>
    </xf>
    <xf numFmtId="0" fontId="5" fillId="17" borderId="1" xfId="5" applyNumberFormat="1" applyFont="1" applyFill="1" applyBorder="1" applyAlignment="1">
      <alignment horizontal="left" vertical="center" wrapText="1"/>
    </xf>
    <xf numFmtId="0" fontId="2" fillId="17" borderId="1" xfId="5" applyNumberFormat="1" applyFont="1" applyFill="1" applyBorder="1" applyAlignment="1">
      <alignment horizontal="center" vertical="center" wrapText="1"/>
    </xf>
    <xf numFmtId="4" fontId="2" fillId="18" borderId="16" xfId="5" applyNumberFormat="1" applyFont="1" applyFill="1" applyBorder="1" applyAlignment="1">
      <alignment horizontal="center" vertical="center" wrapText="1"/>
    </xf>
    <xf numFmtId="0" fontId="45" fillId="18" borderId="46" xfId="5" applyNumberFormat="1" applyFont="1" applyFill="1" applyBorder="1" applyAlignment="1">
      <alignment horizontal="left" vertical="center" wrapText="1"/>
    </xf>
    <xf numFmtId="49" fontId="13" fillId="18" borderId="0" xfId="5" applyNumberFormat="1" applyFont="1" applyFill="1" applyAlignment="1">
      <alignment vertical="center" wrapText="1"/>
    </xf>
    <xf numFmtId="49" fontId="5" fillId="17" borderId="41" xfId="5" applyNumberFormat="1" applyFont="1" applyFill="1" applyBorder="1" applyAlignment="1">
      <alignment horizontal="center" vertical="center" wrapText="1"/>
    </xf>
    <xf numFmtId="49" fontId="5" fillId="17" borderId="42" xfId="5" applyNumberFormat="1" applyFont="1" applyFill="1" applyBorder="1" applyAlignment="1">
      <alignment horizontal="left" vertical="center" wrapText="1"/>
    </xf>
    <xf numFmtId="49" fontId="5" fillId="17" borderId="42" xfId="5" applyNumberFormat="1" applyFont="1" applyFill="1" applyBorder="1" applyAlignment="1">
      <alignment horizontal="center" vertical="center" wrapText="1"/>
    </xf>
    <xf numFmtId="49" fontId="5" fillId="17" borderId="78" xfId="5" applyNumberFormat="1" applyFont="1" applyFill="1" applyBorder="1" applyAlignment="1">
      <alignment horizontal="left" vertical="center" wrapText="1"/>
    </xf>
    <xf numFmtId="49" fontId="45" fillId="18" borderId="44" xfId="29" applyNumberFormat="1" applyFont="1" applyFill="1" applyBorder="1" applyAlignment="1">
      <alignment horizontal="left" vertical="center" wrapText="1"/>
    </xf>
    <xf numFmtId="0" fontId="2" fillId="0" borderId="1" xfId="5" applyNumberFormat="1" applyFont="1" applyFill="1" applyBorder="1" applyAlignment="1">
      <alignment horizontal="left" vertical="center" wrapText="1"/>
    </xf>
    <xf numFmtId="0" fontId="2" fillId="0" borderId="1" xfId="5" applyNumberFormat="1" applyFont="1" applyFill="1" applyBorder="1" applyAlignment="1">
      <alignment horizontal="center" vertical="center" wrapText="1"/>
    </xf>
    <xf numFmtId="172" fontId="47" fillId="0" borderId="0" xfId="21" applyNumberFormat="1" applyFont="1" applyAlignment="1">
      <alignment vertical="center"/>
    </xf>
    <xf numFmtId="0" fontId="16" fillId="5" borderId="49" xfId="0" applyFont="1" applyFill="1" applyBorder="1" applyAlignment="1">
      <alignment vertical="center"/>
    </xf>
    <xf numFmtId="0" fontId="15" fillId="5" borderId="49" xfId="0" applyFont="1" applyFill="1" applyBorder="1" applyAlignment="1" applyProtection="1">
      <alignment vertical="center"/>
      <protection locked="0"/>
    </xf>
    <xf numFmtId="0" fontId="19" fillId="5" borderId="17" xfId="0" applyFont="1" applyFill="1" applyBorder="1" applyAlignment="1">
      <alignment vertical="center"/>
    </xf>
    <xf numFmtId="17" fontId="2" fillId="0" borderId="1" xfId="5" applyNumberFormat="1" applyFont="1" applyFill="1" applyBorder="1" applyAlignment="1" applyProtection="1">
      <alignment horizontal="center" wrapText="1"/>
    </xf>
    <xf numFmtId="43" fontId="5" fillId="5" borderId="0" xfId="0" applyNumberFormat="1" applyFont="1" applyFill="1" applyAlignment="1"/>
    <xf numFmtId="49" fontId="6" fillId="5" borderId="0" xfId="5" applyNumberFormat="1" applyFill="1" applyAlignment="1">
      <alignment vertical="center" wrapText="1"/>
    </xf>
    <xf numFmtId="49" fontId="6" fillId="5" borderId="0" xfId="5" applyNumberFormat="1" applyFill="1" applyAlignment="1">
      <alignment horizontal="center" vertical="center" wrapText="1"/>
    </xf>
    <xf numFmtId="10" fontId="19" fillId="0" borderId="44" xfId="0" applyNumberFormat="1" applyFont="1" applyFill="1" applyBorder="1" applyAlignment="1" applyProtection="1">
      <alignment horizontal="center" vertical="center"/>
      <protection locked="0"/>
    </xf>
    <xf numFmtId="49" fontId="2" fillId="6" borderId="1" xfId="5" applyNumberFormat="1" applyFont="1" applyFill="1" applyBorder="1" applyAlignment="1">
      <alignment horizontal="left" vertical="center" wrapText="1"/>
    </xf>
    <xf numFmtId="0" fontId="5" fillId="6" borderId="1" xfId="5" applyNumberFormat="1" applyFont="1" applyFill="1" applyBorder="1" applyAlignment="1">
      <alignment horizontal="center" vertical="center"/>
    </xf>
    <xf numFmtId="17" fontId="2" fillId="6" borderId="1" xfId="5" applyNumberFormat="1" applyFont="1" applyFill="1" applyBorder="1" applyAlignment="1" applyProtection="1">
      <alignment horizontal="center" vertical="center" wrapText="1"/>
    </xf>
    <xf numFmtId="0" fontId="23" fillId="2" borderId="0" xfId="21" applyFill="1" applyAlignment="1">
      <alignment vertical="center"/>
    </xf>
    <xf numFmtId="0" fontId="37" fillId="2" borderId="0" xfId="21" applyFont="1" applyFill="1" applyAlignment="1">
      <alignment horizontal="center" vertical="center"/>
    </xf>
    <xf numFmtId="0" fontId="37" fillId="2" borderId="0" xfId="21" applyFont="1" applyFill="1" applyBorder="1" applyAlignment="1">
      <alignment horizontal="center" vertical="center"/>
    </xf>
    <xf numFmtId="0" fontId="23" fillId="2" borderId="2" xfId="21" applyFont="1" applyFill="1" applyBorder="1" applyAlignment="1">
      <alignment vertical="center"/>
    </xf>
    <xf numFmtId="0" fontId="23" fillId="2" borderId="71" xfId="21" applyFill="1" applyBorder="1" applyAlignment="1">
      <alignment vertical="center"/>
    </xf>
    <xf numFmtId="0" fontId="23" fillId="2" borderId="3" xfId="21" applyFill="1" applyBorder="1" applyAlignment="1">
      <alignment vertical="center"/>
    </xf>
    <xf numFmtId="0" fontId="26" fillId="2" borderId="2" xfId="21" applyFont="1" applyFill="1" applyBorder="1" applyAlignment="1">
      <alignment horizontal="left" vertical="center"/>
    </xf>
    <xf numFmtId="0" fontId="26" fillId="2" borderId="71" xfId="21" applyFont="1" applyFill="1" applyBorder="1" applyAlignment="1">
      <alignment vertical="center"/>
    </xf>
    <xf numFmtId="0" fontId="23" fillId="2" borderId="71" xfId="21" applyFill="1" applyBorder="1" applyAlignment="1">
      <alignment horizontal="center" vertical="center"/>
    </xf>
    <xf numFmtId="0" fontId="23" fillId="2" borderId="3" xfId="21" applyFill="1" applyBorder="1" applyAlignment="1">
      <alignment horizontal="center" vertical="center"/>
    </xf>
    <xf numFmtId="0" fontId="28" fillId="2" borderId="54" xfId="21" applyFont="1" applyFill="1" applyBorder="1" applyAlignment="1" applyProtection="1">
      <alignment horizontal="left" vertical="center"/>
    </xf>
    <xf numFmtId="0" fontId="37" fillId="2" borderId="54" xfId="21" applyFont="1" applyFill="1" applyBorder="1" applyAlignment="1" applyProtection="1">
      <alignment horizontal="center" vertical="center"/>
    </xf>
    <xf numFmtId="0" fontId="26" fillId="2" borderId="54" xfId="21" applyFont="1" applyFill="1" applyBorder="1" applyAlignment="1" applyProtection="1">
      <alignment horizontal="left" vertical="center"/>
    </xf>
    <xf numFmtId="0" fontId="23" fillId="2" borderId="54" xfId="21" applyFill="1" applyBorder="1" applyAlignment="1" applyProtection="1">
      <alignment vertical="center"/>
    </xf>
    <xf numFmtId="0" fontId="4" fillId="5" borderId="0" xfId="0" applyFont="1" applyFill="1" applyAlignment="1">
      <alignment horizontal="left" vertical="top"/>
    </xf>
    <xf numFmtId="165" fontId="8" fillId="5" borderId="0" xfId="18" applyFont="1" applyFill="1" applyBorder="1" applyAlignment="1">
      <alignment horizontal="center"/>
    </xf>
    <xf numFmtId="4" fontId="5" fillId="5" borderId="0" xfId="20" applyNumberFormat="1" applyFont="1" applyFill="1" applyBorder="1" applyAlignment="1">
      <alignment horizontal="center" vertical="center"/>
    </xf>
    <xf numFmtId="0" fontId="19" fillId="5" borderId="47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4" fontId="5" fillId="5" borderId="0" xfId="20" applyNumberFormat="1" applyFont="1" applyFill="1" applyBorder="1" applyAlignment="1">
      <alignment horizontal="center"/>
    </xf>
    <xf numFmtId="165" fontId="7" fillId="8" borderId="0" xfId="19" applyFont="1" applyFill="1" applyBorder="1" applyAlignment="1" applyProtection="1">
      <alignment horizontal="center" wrapText="1"/>
    </xf>
    <xf numFmtId="0" fontId="2" fillId="5" borderId="18" xfId="0" applyNumberFormat="1" applyFont="1" applyFill="1" applyBorder="1" applyAlignment="1">
      <alignment horizontal="left" vertical="center" wrapText="1"/>
    </xf>
    <xf numFmtId="0" fontId="2" fillId="5" borderId="19" xfId="0" applyNumberFormat="1" applyFont="1" applyFill="1" applyBorder="1" applyAlignment="1">
      <alignment horizontal="left" vertical="center" wrapText="1"/>
    </xf>
    <xf numFmtId="0" fontId="2" fillId="5" borderId="14" xfId="0" applyNumberFormat="1" applyFont="1" applyFill="1" applyBorder="1" applyAlignment="1">
      <alignment horizontal="left" vertical="center" wrapText="1"/>
    </xf>
    <xf numFmtId="0" fontId="2" fillId="5" borderId="15" xfId="0" applyNumberFormat="1" applyFont="1" applyFill="1" applyBorder="1" applyAlignment="1">
      <alignment horizontal="left" vertical="center" wrapText="1"/>
    </xf>
    <xf numFmtId="0" fontId="2" fillId="5" borderId="0" xfId="0" applyNumberFormat="1" applyFont="1" applyFill="1" applyBorder="1" applyAlignment="1">
      <alignment horizontal="left" vertical="center" wrapText="1"/>
    </xf>
    <xf numFmtId="0" fontId="2" fillId="5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center" wrapText="1"/>
    </xf>
    <xf numFmtId="0" fontId="15" fillId="5" borderId="48" xfId="0" applyFont="1" applyFill="1" applyBorder="1" applyAlignment="1" applyProtection="1">
      <alignment vertical="center"/>
      <protection locked="0"/>
    </xf>
    <xf numFmtId="0" fontId="15" fillId="5" borderId="49" xfId="0" applyFont="1" applyFill="1" applyBorder="1" applyAlignment="1" applyProtection="1">
      <alignment vertical="center"/>
      <protection locked="0"/>
    </xf>
    <xf numFmtId="0" fontId="22" fillId="5" borderId="51" xfId="0" applyFont="1" applyFill="1" applyBorder="1" applyAlignment="1">
      <alignment vertical="center"/>
    </xf>
    <xf numFmtId="0" fontId="22" fillId="5" borderId="43" xfId="0" applyFont="1" applyFill="1" applyBorder="1" applyAlignment="1">
      <alignment vertical="center"/>
    </xf>
    <xf numFmtId="0" fontId="16" fillId="5" borderId="48" xfId="0" applyFont="1" applyFill="1" applyBorder="1" applyAlignment="1">
      <alignment vertical="center"/>
    </xf>
    <xf numFmtId="0" fontId="16" fillId="5" borderId="49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165" fontId="16" fillId="2" borderId="0" xfId="19" applyFont="1" applyFill="1" applyBorder="1" applyAlignment="1" applyProtection="1">
      <alignment horizontal="center"/>
    </xf>
    <xf numFmtId="167" fontId="5" fillId="4" borderId="10" xfId="1" applyFont="1" applyFill="1" applyBorder="1" applyAlignment="1" applyProtection="1">
      <alignment horizontal="center"/>
    </xf>
    <xf numFmtId="167" fontId="5" fillId="4" borderId="11" xfId="1" applyFont="1" applyFill="1" applyBorder="1" applyAlignment="1" applyProtection="1">
      <alignment horizontal="center"/>
    </xf>
    <xf numFmtId="2" fontId="18" fillId="4" borderId="23" xfId="8" applyNumberFormat="1" applyFont="1" applyFill="1" applyBorder="1" applyAlignment="1" applyProtection="1">
      <alignment horizontal="center" vertical="center" wrapText="1"/>
    </xf>
    <xf numFmtId="2" fontId="18" fillId="4" borderId="24" xfId="8" applyNumberFormat="1" applyFont="1" applyFill="1" applyBorder="1" applyAlignment="1" applyProtection="1">
      <alignment horizontal="center" vertical="center" wrapText="1"/>
    </xf>
    <xf numFmtId="2" fontId="18" fillId="4" borderId="25" xfId="8" applyNumberFormat="1" applyFont="1" applyFill="1" applyBorder="1" applyAlignment="1" applyProtection="1">
      <alignment horizontal="center" vertical="center" wrapText="1"/>
    </xf>
    <xf numFmtId="2" fontId="18" fillId="4" borderId="2" xfId="8" applyNumberFormat="1" applyFont="1" applyFill="1" applyBorder="1" applyAlignment="1" applyProtection="1">
      <alignment horizontal="center" vertical="center"/>
    </xf>
    <xf numFmtId="2" fontId="18" fillId="4" borderId="3" xfId="8" applyNumberFormat="1" applyFont="1" applyFill="1" applyBorder="1" applyAlignment="1" applyProtection="1">
      <alignment horizontal="center" vertical="center"/>
    </xf>
    <xf numFmtId="2" fontId="18" fillId="4" borderId="6" xfId="8" applyNumberFormat="1" applyFont="1" applyFill="1" applyBorder="1" applyAlignment="1" applyProtection="1">
      <alignment horizontal="center" vertical="center"/>
    </xf>
    <xf numFmtId="2" fontId="18" fillId="4" borderId="7" xfId="8" applyNumberFormat="1" applyFont="1" applyFill="1" applyBorder="1" applyAlignment="1" applyProtection="1">
      <alignment horizontal="center" vertical="center"/>
    </xf>
    <xf numFmtId="173" fontId="37" fillId="9" borderId="69" xfId="21" applyNumberFormat="1" applyFont="1" applyFill="1" applyBorder="1" applyAlignment="1" applyProtection="1">
      <alignment horizontal="center" vertical="center"/>
      <protection locked="0"/>
    </xf>
    <xf numFmtId="173" fontId="37" fillId="9" borderId="68" xfId="21" applyNumberFormat="1" applyFont="1" applyFill="1" applyBorder="1" applyAlignment="1" applyProtection="1">
      <alignment horizontal="center" vertical="center"/>
      <protection locked="0"/>
    </xf>
    <xf numFmtId="0" fontId="25" fillId="9" borderId="66" xfId="21" applyFont="1" applyFill="1" applyBorder="1" applyAlignment="1" applyProtection="1">
      <alignment horizontal="left" vertical="center"/>
      <protection locked="0"/>
    </xf>
    <xf numFmtId="0" fontId="25" fillId="9" borderId="69" xfId="21" applyFont="1" applyFill="1" applyBorder="1" applyAlignment="1" applyProtection="1">
      <alignment horizontal="left" vertical="center"/>
      <protection locked="0"/>
    </xf>
    <xf numFmtId="0" fontId="25" fillId="9" borderId="68" xfId="21" applyFont="1" applyFill="1" applyBorder="1" applyAlignment="1" applyProtection="1">
      <alignment horizontal="left" vertical="center"/>
      <protection locked="0"/>
    </xf>
    <xf numFmtId="0" fontId="26" fillId="11" borderId="61" xfId="21" applyFont="1" applyFill="1" applyBorder="1" applyAlignment="1">
      <alignment horizontal="center" vertical="center"/>
    </xf>
    <xf numFmtId="0" fontId="25" fillId="11" borderId="61" xfId="21" applyFont="1" applyFill="1" applyBorder="1" applyAlignment="1">
      <alignment horizontal="center" vertical="center"/>
    </xf>
    <xf numFmtId="0" fontId="25" fillId="10" borderId="61" xfId="21" applyFont="1" applyFill="1" applyBorder="1" applyAlignment="1">
      <alignment horizontal="center" vertical="center"/>
    </xf>
    <xf numFmtId="0" fontId="25" fillId="6" borderId="61" xfId="21" applyFont="1" applyFill="1" applyBorder="1" applyAlignment="1">
      <alignment horizontal="center" vertical="center"/>
    </xf>
    <xf numFmtId="3" fontId="28" fillId="9" borderId="66" xfId="21" applyNumberFormat="1" applyFont="1" applyFill="1" applyBorder="1" applyAlignment="1" applyProtection="1">
      <alignment horizontal="left" vertical="center"/>
      <protection locked="0"/>
    </xf>
    <xf numFmtId="3" fontId="28" fillId="9" borderId="69" xfId="21" applyNumberFormat="1" applyFont="1" applyFill="1" applyBorder="1" applyAlignment="1" applyProtection="1">
      <alignment horizontal="left" vertical="center"/>
      <protection locked="0"/>
    </xf>
    <xf numFmtId="3" fontId="28" fillId="9" borderId="68" xfId="21" applyNumberFormat="1" applyFont="1" applyFill="1" applyBorder="1" applyAlignment="1" applyProtection="1">
      <alignment horizontal="left" vertical="center"/>
      <protection locked="0"/>
    </xf>
    <xf numFmtId="0" fontId="25" fillId="9" borderId="6" xfId="21" applyFont="1" applyFill="1" applyBorder="1" applyAlignment="1" applyProtection="1">
      <alignment horizontal="left" vertical="center"/>
      <protection locked="0"/>
    </xf>
    <xf numFmtId="0" fontId="25" fillId="9" borderId="72" xfId="21" applyFont="1" applyFill="1" applyBorder="1" applyAlignment="1" applyProtection="1">
      <alignment horizontal="left" vertical="center"/>
      <protection locked="0"/>
    </xf>
    <xf numFmtId="0" fontId="25" fillId="9" borderId="66" xfId="21" applyFont="1" applyFill="1" applyBorder="1" applyAlignment="1" applyProtection="1">
      <alignment horizontal="left" vertical="center" wrapText="1"/>
      <protection locked="0"/>
    </xf>
    <xf numFmtId="0" fontId="25" fillId="9" borderId="69" xfId="21" applyFont="1" applyFill="1" applyBorder="1" applyAlignment="1" applyProtection="1">
      <alignment horizontal="left" vertical="center" wrapText="1"/>
      <protection locked="0"/>
    </xf>
    <xf numFmtId="0" fontId="26" fillId="10" borderId="0" xfId="21" applyFont="1" applyFill="1" applyBorder="1" applyAlignment="1">
      <alignment horizontal="left" vertical="center"/>
    </xf>
    <xf numFmtId="4" fontId="5" fillId="6" borderId="0" xfId="20" applyNumberFormat="1" applyFont="1" applyFill="1" applyBorder="1" applyAlignment="1" applyProtection="1">
      <alignment horizontal="center" vertical="center"/>
    </xf>
    <xf numFmtId="0" fontId="25" fillId="11" borderId="61" xfId="21" applyFont="1" applyFill="1" applyBorder="1" applyAlignment="1" applyProtection="1">
      <alignment horizontal="right" vertical="center"/>
    </xf>
    <xf numFmtId="4" fontId="9" fillId="6" borderId="0" xfId="20" applyNumberFormat="1" applyFont="1" applyFill="1" applyBorder="1" applyAlignment="1" applyProtection="1">
      <alignment horizontal="center" vertical="center"/>
    </xf>
    <xf numFmtId="0" fontId="26" fillId="5" borderId="0" xfId="21" applyFont="1" applyFill="1" applyBorder="1" applyAlignment="1" applyProtection="1">
      <alignment horizontal="right" vertical="center"/>
    </xf>
    <xf numFmtId="49" fontId="5" fillId="2" borderId="0" xfId="5" applyNumberFormat="1" applyFont="1" applyFill="1" applyBorder="1" applyAlignment="1">
      <alignment horizontal="center" wrapText="1"/>
    </xf>
    <xf numFmtId="0" fontId="43" fillId="2" borderId="52" xfId="5" applyFont="1" applyFill="1" applyBorder="1" applyAlignment="1">
      <alignment horizontal="center"/>
    </xf>
    <xf numFmtId="0" fontId="43" fillId="2" borderId="0" xfId="5" applyFont="1" applyFill="1" applyBorder="1" applyAlignment="1">
      <alignment horizontal="center"/>
    </xf>
    <xf numFmtId="0" fontId="43" fillId="2" borderId="53" xfId="5" applyFont="1" applyFill="1" applyBorder="1" applyAlignment="1">
      <alignment horizontal="center"/>
    </xf>
    <xf numFmtId="0" fontId="2" fillId="6" borderId="37" xfId="5" applyNumberFormat="1" applyFont="1" applyFill="1" applyBorder="1" applyAlignment="1">
      <alignment horizontal="left" vertical="center" wrapText="1"/>
    </xf>
    <xf numFmtId="0" fontId="2" fillId="6" borderId="74" xfId="5" applyNumberFormat="1" applyFont="1" applyFill="1" applyBorder="1" applyAlignment="1">
      <alignment horizontal="left" vertical="center" wrapText="1"/>
    </xf>
    <xf numFmtId="0" fontId="2" fillId="6" borderId="79" xfId="5" applyNumberFormat="1" applyFont="1" applyFill="1" applyBorder="1" applyAlignment="1">
      <alignment horizontal="left" vertical="center" wrapText="1"/>
    </xf>
    <xf numFmtId="0" fontId="2" fillId="6" borderId="37" xfId="5" applyNumberFormat="1" applyFont="1" applyFill="1" applyBorder="1" applyAlignment="1">
      <alignment horizontal="center" vertical="center" wrapText="1"/>
    </xf>
    <xf numFmtId="0" fontId="2" fillId="6" borderId="74" xfId="5" applyNumberFormat="1" applyFont="1" applyFill="1" applyBorder="1" applyAlignment="1">
      <alignment horizontal="center" vertical="center" wrapText="1"/>
    </xf>
    <xf numFmtId="0" fontId="2" fillId="6" borderId="79" xfId="5" applyNumberFormat="1" applyFont="1" applyFill="1" applyBorder="1" applyAlignment="1">
      <alignment horizontal="center" vertical="center" wrapText="1"/>
    </xf>
    <xf numFmtId="4" fontId="2" fillId="0" borderId="80" xfId="5" applyNumberFormat="1" applyFont="1" applyFill="1" applyBorder="1" applyAlignment="1">
      <alignment horizontal="center" vertical="center" wrapText="1"/>
    </xf>
    <xf numFmtId="4" fontId="2" fillId="0" borderId="5" xfId="5" applyNumberFormat="1" applyFont="1" applyFill="1" applyBorder="1" applyAlignment="1">
      <alignment horizontal="center" vertical="center" wrapText="1"/>
    </xf>
    <xf numFmtId="4" fontId="2" fillId="0" borderId="81" xfId="5" applyNumberFormat="1" applyFont="1" applyFill="1" applyBorder="1" applyAlignment="1">
      <alignment horizontal="center" vertical="center" wrapText="1"/>
    </xf>
    <xf numFmtId="49" fontId="2" fillId="6" borderId="82" xfId="5" applyNumberFormat="1" applyFont="1" applyFill="1" applyBorder="1" applyAlignment="1">
      <alignment horizontal="center" vertical="center" wrapText="1"/>
    </xf>
    <xf numFmtId="49" fontId="2" fillId="6" borderId="4" xfId="5" applyNumberFormat="1" applyFont="1" applyFill="1" applyBorder="1" applyAlignment="1">
      <alignment horizontal="center" vertical="center" wrapText="1"/>
    </xf>
    <xf numFmtId="49" fontId="2" fillId="6" borderId="83" xfId="5" applyNumberFormat="1" applyFont="1" applyFill="1" applyBorder="1" applyAlignment="1">
      <alignment horizontal="center" vertical="center" wrapText="1"/>
    </xf>
  </cellXfs>
  <cellStyles count="32">
    <cellStyle name="Moeda 2" xfId="1"/>
    <cellStyle name="Moeda 2 2" xfId="2"/>
    <cellStyle name="Moeda 2 3" xfId="3"/>
    <cellStyle name="Moeda 3" xfId="4"/>
    <cellStyle name="Moeda 3 2" xfId="28"/>
    <cellStyle name="Normal" xfId="0" builtinId="0"/>
    <cellStyle name="Normal 2" xfId="5"/>
    <cellStyle name="Normal 2 2" xfId="30"/>
    <cellStyle name="Normal 3" xfId="6"/>
    <cellStyle name="Normal 4" xfId="7"/>
    <cellStyle name="Normal 5" xfId="29"/>
    <cellStyle name="Normal 5 2" xfId="21"/>
    <cellStyle name="Normal 5 2 2" xfId="26"/>
    <cellStyle name="Normal_Plan1" xfId="8"/>
    <cellStyle name="Porcentagem 2" xfId="9"/>
    <cellStyle name="Porcentagem 2 2" xfId="10"/>
    <cellStyle name="Porcentagem 3" xfId="11"/>
    <cellStyle name="Porcentagem 3 2" xfId="24"/>
    <cellStyle name="Porcentagem 4" xfId="12"/>
    <cellStyle name="Porcentagem 5" xfId="27"/>
    <cellStyle name="Porcentagem 5 2" xfId="23"/>
    <cellStyle name="Separador de milhares 2" xfId="14"/>
    <cellStyle name="Separador de milhares 2 2" xfId="15"/>
    <cellStyle name="Separador de milhares 3" xfId="16"/>
    <cellStyle name="Separador de milhares 4" xfId="17"/>
    <cellStyle name="Separador de milhares 5" xfId="22"/>
    <cellStyle name="Separador de milhares_Rua dos Coroados" xfId="18"/>
    <cellStyle name="Separador de milhares_Rua dos Coroados 2 2" xfId="19"/>
    <cellStyle name="Vírgula" xfId="13" builtinId="3"/>
    <cellStyle name="Vírgula 2" xfId="20"/>
    <cellStyle name="Vírgula 2 2" xfId="25"/>
    <cellStyle name="Vírgula 3" xfId="31"/>
  </cellStyles>
  <dxfs count="14">
    <dxf>
      <font>
        <b val="0"/>
        <i val="0"/>
        <strike val="0"/>
        <condense val="0"/>
        <extend val="0"/>
        <u val="none"/>
        <sz val="11"/>
        <color indexed="63"/>
      </font>
      <fill>
        <patternFill patternType="solid">
          <fgColor indexed="22"/>
          <bgColor indexed="44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u val="none"/>
        <sz val="11"/>
        <color indexed="63"/>
      </font>
      <fill>
        <patternFill patternType="solid">
          <fgColor indexed="22"/>
          <bgColor indexed="44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u val="none"/>
        <sz val="11"/>
        <color indexed="63"/>
      </font>
      <fill>
        <patternFill patternType="solid">
          <fgColor indexed="22"/>
          <bgColor indexed="44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u val="none"/>
        <sz val="11"/>
        <color indexed="63"/>
      </font>
      <fill>
        <patternFill patternType="solid">
          <fgColor indexed="22"/>
          <bgColor indexed="44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u val="none"/>
        <sz val="11"/>
        <color indexed="63"/>
      </font>
      <fill>
        <patternFill patternType="solid">
          <fgColor indexed="22"/>
          <bgColor indexed="44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u val="none"/>
        <sz val="11"/>
        <color indexed="63"/>
      </font>
      <fill>
        <patternFill patternType="solid">
          <fgColor indexed="22"/>
          <bgColor indexed="44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u val="none"/>
        <sz val="11"/>
        <color indexed="63"/>
      </font>
      <fill>
        <patternFill patternType="solid">
          <fgColor indexed="22"/>
          <bgColor indexed="44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</xdr:row>
      <xdr:rowOff>190500</xdr:rowOff>
    </xdr:from>
    <xdr:to>
      <xdr:col>4</xdr:col>
      <xdr:colOff>9525</xdr:colOff>
      <xdr:row>51</xdr:row>
      <xdr:rowOff>161925</xdr:rowOff>
    </xdr:to>
    <xdr:sp macro="" textlink="">
      <xdr:nvSpPr>
        <xdr:cNvPr id="5" name="CaixaDeTexto 4"/>
        <xdr:cNvSpPr txBox="1"/>
      </xdr:nvSpPr>
      <xdr:spPr>
        <a:xfrm>
          <a:off x="723900" y="21164550"/>
          <a:ext cx="6524625" cy="771525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5</xdr:col>
      <xdr:colOff>589121</xdr:colOff>
      <xdr:row>0</xdr:row>
      <xdr:rowOff>107155</xdr:rowOff>
    </xdr:from>
    <xdr:to>
      <xdr:col>8</xdr:col>
      <xdr:colOff>598487</xdr:colOff>
      <xdr:row>7</xdr:row>
      <xdr:rowOff>169861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6652" y="107155"/>
          <a:ext cx="2021523" cy="1289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0</xdr:row>
      <xdr:rowOff>47625</xdr:rowOff>
    </xdr:from>
    <xdr:to>
      <xdr:col>7</xdr:col>
      <xdr:colOff>511810</xdr:colOff>
      <xdr:row>3</xdr:row>
      <xdr:rowOff>190500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3025" y="47625"/>
          <a:ext cx="1356360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495299</xdr:colOff>
      <xdr:row>0</xdr:row>
      <xdr:rowOff>66675</xdr:rowOff>
    </xdr:from>
    <xdr:ext cx="45719" cy="176972"/>
    <xdr:sp macro="" textlink="">
      <xdr:nvSpPr>
        <xdr:cNvPr id="2" name="Rectangle 510"/>
        <xdr:cNvSpPr>
          <a:spLocks noChangeArrowheads="1"/>
        </xdr:cNvSpPr>
      </xdr:nvSpPr>
      <xdr:spPr bwMode="auto">
        <a:xfrm>
          <a:off x="428624" y="66675"/>
          <a:ext cx="45719" cy="176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495299</xdr:colOff>
      <xdr:row>1</xdr:row>
      <xdr:rowOff>66675</xdr:rowOff>
    </xdr:from>
    <xdr:ext cx="45719" cy="176972"/>
    <xdr:sp macro="" textlink="">
      <xdr:nvSpPr>
        <xdr:cNvPr id="3" name="Rectangle 510"/>
        <xdr:cNvSpPr>
          <a:spLocks noChangeArrowheads="1"/>
        </xdr:cNvSpPr>
      </xdr:nvSpPr>
      <xdr:spPr bwMode="auto">
        <a:xfrm>
          <a:off x="428624" y="66675"/>
          <a:ext cx="45719" cy="176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495299</xdr:colOff>
      <xdr:row>2</xdr:row>
      <xdr:rowOff>66675</xdr:rowOff>
    </xdr:from>
    <xdr:ext cx="45719" cy="176972"/>
    <xdr:sp macro="" textlink="">
      <xdr:nvSpPr>
        <xdr:cNvPr id="4" name="Rectangle 510"/>
        <xdr:cNvSpPr>
          <a:spLocks noChangeArrowheads="1"/>
        </xdr:cNvSpPr>
      </xdr:nvSpPr>
      <xdr:spPr bwMode="auto">
        <a:xfrm>
          <a:off x="428624" y="66675"/>
          <a:ext cx="45719" cy="176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495299</xdr:colOff>
      <xdr:row>3</xdr:row>
      <xdr:rowOff>66675</xdr:rowOff>
    </xdr:from>
    <xdr:ext cx="45719" cy="176972"/>
    <xdr:sp macro="" textlink="">
      <xdr:nvSpPr>
        <xdr:cNvPr id="5" name="Rectangle 510"/>
        <xdr:cNvSpPr>
          <a:spLocks noChangeArrowheads="1"/>
        </xdr:cNvSpPr>
      </xdr:nvSpPr>
      <xdr:spPr bwMode="auto">
        <a:xfrm>
          <a:off x="428624" y="228600"/>
          <a:ext cx="45719" cy="176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495299</xdr:colOff>
      <xdr:row>3</xdr:row>
      <xdr:rowOff>66675</xdr:rowOff>
    </xdr:from>
    <xdr:ext cx="45719" cy="176972"/>
    <xdr:sp macro="" textlink="">
      <xdr:nvSpPr>
        <xdr:cNvPr id="6" name="Rectangle 510"/>
        <xdr:cNvSpPr>
          <a:spLocks noChangeArrowheads="1"/>
        </xdr:cNvSpPr>
      </xdr:nvSpPr>
      <xdr:spPr bwMode="auto">
        <a:xfrm>
          <a:off x="428624" y="66675"/>
          <a:ext cx="45719" cy="176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495299</xdr:colOff>
      <xdr:row>4</xdr:row>
      <xdr:rowOff>66675</xdr:rowOff>
    </xdr:from>
    <xdr:ext cx="45719" cy="176972"/>
    <xdr:sp macro="" textlink="">
      <xdr:nvSpPr>
        <xdr:cNvPr id="7" name="Rectangle 510"/>
        <xdr:cNvSpPr>
          <a:spLocks noChangeArrowheads="1"/>
        </xdr:cNvSpPr>
      </xdr:nvSpPr>
      <xdr:spPr bwMode="auto">
        <a:xfrm>
          <a:off x="428624" y="228600"/>
          <a:ext cx="45719" cy="176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495299</xdr:colOff>
      <xdr:row>4</xdr:row>
      <xdr:rowOff>66675</xdr:rowOff>
    </xdr:from>
    <xdr:ext cx="45719" cy="176972"/>
    <xdr:sp macro="" textlink="">
      <xdr:nvSpPr>
        <xdr:cNvPr id="8" name="Rectangle 510"/>
        <xdr:cNvSpPr>
          <a:spLocks noChangeArrowheads="1"/>
        </xdr:cNvSpPr>
      </xdr:nvSpPr>
      <xdr:spPr bwMode="auto">
        <a:xfrm>
          <a:off x="428624" y="66675"/>
          <a:ext cx="45719" cy="176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495299</xdr:colOff>
      <xdr:row>5</xdr:row>
      <xdr:rowOff>66675</xdr:rowOff>
    </xdr:from>
    <xdr:ext cx="45719" cy="176972"/>
    <xdr:sp macro="" textlink="">
      <xdr:nvSpPr>
        <xdr:cNvPr id="9" name="Rectangle 510"/>
        <xdr:cNvSpPr>
          <a:spLocks noChangeArrowheads="1"/>
        </xdr:cNvSpPr>
      </xdr:nvSpPr>
      <xdr:spPr bwMode="auto">
        <a:xfrm>
          <a:off x="428624" y="228600"/>
          <a:ext cx="45719" cy="176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495299</xdr:colOff>
      <xdr:row>5</xdr:row>
      <xdr:rowOff>66675</xdr:rowOff>
    </xdr:from>
    <xdr:ext cx="45719" cy="176972"/>
    <xdr:sp macro="" textlink="">
      <xdr:nvSpPr>
        <xdr:cNvPr id="10" name="Rectangle 510"/>
        <xdr:cNvSpPr>
          <a:spLocks noChangeArrowheads="1"/>
        </xdr:cNvSpPr>
      </xdr:nvSpPr>
      <xdr:spPr bwMode="auto">
        <a:xfrm>
          <a:off x="428624" y="66675"/>
          <a:ext cx="45719" cy="176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495299</xdr:colOff>
      <xdr:row>6</xdr:row>
      <xdr:rowOff>66675</xdr:rowOff>
    </xdr:from>
    <xdr:ext cx="45719" cy="176972"/>
    <xdr:sp macro="" textlink="">
      <xdr:nvSpPr>
        <xdr:cNvPr id="11" name="Rectangle 510"/>
        <xdr:cNvSpPr>
          <a:spLocks noChangeArrowheads="1"/>
        </xdr:cNvSpPr>
      </xdr:nvSpPr>
      <xdr:spPr bwMode="auto">
        <a:xfrm>
          <a:off x="428624" y="228600"/>
          <a:ext cx="45719" cy="176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495299</xdr:colOff>
      <xdr:row>6</xdr:row>
      <xdr:rowOff>66675</xdr:rowOff>
    </xdr:from>
    <xdr:ext cx="45719" cy="176972"/>
    <xdr:sp macro="" textlink="">
      <xdr:nvSpPr>
        <xdr:cNvPr id="12" name="Rectangle 510"/>
        <xdr:cNvSpPr>
          <a:spLocks noChangeArrowheads="1"/>
        </xdr:cNvSpPr>
      </xdr:nvSpPr>
      <xdr:spPr bwMode="auto">
        <a:xfrm>
          <a:off x="428624" y="66675"/>
          <a:ext cx="45719" cy="176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495299</xdr:colOff>
      <xdr:row>7</xdr:row>
      <xdr:rowOff>66675</xdr:rowOff>
    </xdr:from>
    <xdr:ext cx="45719" cy="176972"/>
    <xdr:sp macro="" textlink="">
      <xdr:nvSpPr>
        <xdr:cNvPr id="13" name="Rectangle 510"/>
        <xdr:cNvSpPr>
          <a:spLocks noChangeArrowheads="1"/>
        </xdr:cNvSpPr>
      </xdr:nvSpPr>
      <xdr:spPr bwMode="auto">
        <a:xfrm>
          <a:off x="428624" y="228600"/>
          <a:ext cx="45719" cy="176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4</xdr:col>
      <xdr:colOff>1038225</xdr:colOff>
      <xdr:row>1</xdr:row>
      <xdr:rowOff>9525</xdr:rowOff>
    </xdr:from>
    <xdr:to>
      <xdr:col>4</xdr:col>
      <xdr:colOff>3054985</xdr:colOff>
      <xdr:row>8</xdr:row>
      <xdr:rowOff>31750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71450"/>
          <a:ext cx="2016760" cy="12604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27</xdr:row>
      <xdr:rowOff>65618</xdr:rowOff>
    </xdr:from>
    <xdr:to>
      <xdr:col>3</xdr:col>
      <xdr:colOff>114300</xdr:colOff>
      <xdr:row>58</xdr:row>
      <xdr:rowOff>46568</xdr:rowOff>
    </xdr:to>
    <xdr:pic>
      <xdr:nvPicPr>
        <xdr:cNvPr id="15" name="Imagem 1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2944" t="23127" r="17603" b="8476"/>
        <a:stretch/>
      </xdr:blipFill>
      <xdr:spPr>
        <a:xfrm>
          <a:off x="95250" y="6193368"/>
          <a:ext cx="5162550" cy="4902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andre%20Gaino\AppData\Local\Microsoft\Windows\INetCache\Content.Outlook\VSM40ZRS\Orcamento%20Cronograma%20QCI%20Finais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R&#199;AMENTOS/SANTA%20CASA%20DE%20ARARAS/CENTRO%20CIRURGICO/CONV&#202;NIO%20SINCOV%20837322-216/105%20-%20O%20-%201511%20-%2020%20-%20001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Básica"/>
      <sheetName val="Cronograma"/>
      <sheetName val="QCI"/>
      <sheetName val="Memorial de Cálculo"/>
      <sheetName val="Encargos Sociais SIURB"/>
      <sheetName val="BDI CAIXA"/>
      <sheetName val="Comp. de Preço Auxiliar"/>
    </sheetNames>
    <sheetDataSet>
      <sheetData sheetId="0">
        <row r="4">
          <cell r="A4" t="str">
            <v>Obra : RECAPEAMENTO ASFÁLTICO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Tron"/>
      <sheetName val="Planilha orçamentária"/>
      <sheetName val="Cronograma"/>
      <sheetName val="QCI"/>
      <sheetName val="bdi caixa"/>
      <sheetName val="Encargos Sociais CPOS E FDE"/>
      <sheetName val="COMPOSIÇÕES CPOS E FDE"/>
      <sheetName val="Comp. de Preço Auxiliar"/>
      <sheetName val="Memorial de calculo"/>
      <sheetName val="Cotações"/>
      <sheetName val="PENDÊNCIAS SINCOV"/>
    </sheetNames>
    <sheetDataSet>
      <sheetData sheetId="0"/>
      <sheetData sheetId="1">
        <row r="11">
          <cell r="A11" t="str">
            <v>Item</v>
          </cell>
          <cell r="D11" t="str">
            <v>Descrição de Serviços</v>
          </cell>
          <cell r="E11" t="str">
            <v>UN</v>
          </cell>
        </row>
        <row r="12">
          <cell r="D12" t="str">
            <v>SERVIÇOS PRELIMINARES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Tron"/>
      <sheetName val="Encargos Sociais SIURB"/>
      <sheetName val="BDI CAIXA"/>
      <sheetName val="Comp. de Preço Auxiliar"/>
    </sheetNames>
    <sheetDataSet>
      <sheetData sheetId="0">
        <row r="7">
          <cell r="D7" t="str">
            <v>SERVIÇOS PRELIMINARES</v>
          </cell>
        </row>
        <row r="8">
          <cell r="B8" t="str">
            <v>74209/001</v>
          </cell>
          <cell r="C8" t="str">
            <v>SINAPI</v>
          </cell>
          <cell r="D8" t="str">
            <v>PLACA DE OBRA EM CHAPA DE ACO GALVANIZADO</v>
          </cell>
          <cell r="F8" t="str">
            <v>M²</v>
          </cell>
          <cell r="R8">
            <v>320.57</v>
          </cell>
        </row>
        <row r="11">
          <cell r="D11" t="str">
            <v>PAVIMENTAÇÃO ASFÁLTICA - RECAPEAMENTO</v>
          </cell>
        </row>
        <row r="12">
          <cell r="B12">
            <v>72942</v>
          </cell>
          <cell r="C12" t="str">
            <v>SINAPI</v>
          </cell>
          <cell r="D12" t="str">
            <v>PINTURA DE LIGACAO COM EMULSAO RR-1C</v>
          </cell>
          <cell r="F12" t="str">
            <v>M²</v>
          </cell>
          <cell r="R12">
            <v>1.19</v>
          </cell>
        </row>
        <row r="13">
          <cell r="B13">
            <v>95993</v>
          </cell>
          <cell r="C13" t="str">
            <v>SINAPI</v>
          </cell>
          <cell r="D13" t="str">
            <v>CONSTRUÇÃO DE PAVIMENTO COM APLICAÇÃO DE CONCRETO BETUMINOSO USINADO A QUENTE (CBUQ), CAMADA DE ROLAMENTO, COM ESPESSURA DE 4,0 CM EXCLUSIVE TRANSPORTE. AF_03/2017</v>
          </cell>
          <cell r="F13" t="str">
            <v>M³</v>
          </cell>
        </row>
        <row r="14">
          <cell r="B14" t="str">
            <v>05.78.01</v>
          </cell>
          <cell r="C14" t="str">
            <v>SIURB</v>
          </cell>
          <cell r="D14" t="str">
            <v>CARGA, DESCARGA E TRANSPORTE DE CONCRETO ASFÁLTICO ATÉ A DISTÂNCIA MÉDIA DE IDA E VOLTA DE 1KM</v>
          </cell>
          <cell r="F14" t="str">
            <v>M³</v>
          </cell>
          <cell r="R14">
            <v>9.6199999999999992</v>
          </cell>
        </row>
        <row r="15">
          <cell r="B15">
            <v>95296</v>
          </cell>
          <cell r="C15" t="str">
            <v>SINAPI</v>
          </cell>
          <cell r="D15" t="str">
            <v>TRANSPORTE COM CAMINHÃO BASCULANTE 6 M3 EM RODOVIA COM REVESTIMENTO PRIMÁRIO</v>
          </cell>
          <cell r="F15" t="str">
            <v>M³xKM</v>
          </cell>
          <cell r="R15">
            <v>1.35</v>
          </cell>
        </row>
        <row r="18">
          <cell r="D18" t="str">
            <v>SINALIZAÇÃO HORIZONTAL</v>
          </cell>
        </row>
        <row r="19">
          <cell r="B19">
            <v>72947</v>
          </cell>
          <cell r="C19" t="str">
            <v>SINAPI</v>
          </cell>
          <cell r="D19" t="str">
            <v>SINALIZACAO HORIZONTAL COM TINTA RETRORREFLETIVA A BASE DE RESINA ACRILICA COM MICROESFERAS DE VIDRO</v>
          </cell>
          <cell r="F19" t="str">
            <v>M²</v>
          </cell>
          <cell r="R19">
            <v>26.43</v>
          </cell>
        </row>
      </sheetData>
      <sheetData sheetId="1"/>
      <sheetData sheetId="2">
        <row r="17">
          <cell r="C17">
            <v>3.7999999999999999E-2</v>
          </cell>
        </row>
        <row r="18">
          <cell r="C18">
            <v>3.2000000000000002E-3</v>
          </cell>
        </row>
        <row r="19">
          <cell r="C19">
            <v>5.0000000000000001E-3</v>
          </cell>
        </row>
        <row r="20">
          <cell r="C20">
            <v>1.0200000000000001E-2</v>
          </cell>
        </row>
        <row r="21">
          <cell r="C21">
            <v>6.6400000000000001E-2</v>
          </cell>
        </row>
        <row r="22">
          <cell r="F22">
            <v>3.6499999999999998E-2</v>
          </cell>
        </row>
        <row r="23">
          <cell r="F23">
            <v>0.05</v>
          </cell>
        </row>
        <row r="24">
          <cell r="F24">
            <v>4.4999999999999998E-2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view="pageBreakPreview" zoomScale="80" zoomScaleNormal="80" zoomScaleSheetLayoutView="80" workbookViewId="0">
      <selection activeCell="D20" sqref="D20"/>
    </sheetView>
  </sheetViews>
  <sheetFormatPr defaultRowHeight="12.75"/>
  <cols>
    <col min="1" max="1" width="6.28515625" style="1" customWidth="1"/>
    <col min="2" max="2" width="7.7109375" style="2" customWidth="1"/>
    <col min="3" max="3" width="9" style="1" customWidth="1"/>
    <col min="4" max="4" width="72.85546875" style="24" customWidth="1"/>
    <col min="5" max="5" width="8" style="1" customWidth="1"/>
    <col min="6" max="6" width="10.140625" style="22" customWidth="1"/>
    <col min="7" max="8" width="10" style="23" customWidth="1"/>
    <col min="9" max="9" width="12.140625" style="20" customWidth="1"/>
    <col min="10" max="10" width="9.140625" style="3"/>
    <col min="11" max="11" width="17.85546875" style="3" customWidth="1"/>
    <col min="12" max="16384" width="9.140625" style="3"/>
  </cols>
  <sheetData>
    <row r="1" spans="1:11" ht="18">
      <c r="A1" s="86"/>
      <c r="B1" s="186"/>
      <c r="C1" s="86"/>
      <c r="D1" s="416"/>
      <c r="E1" s="416"/>
      <c r="F1" s="416"/>
      <c r="G1" s="416"/>
      <c r="H1" s="416"/>
      <c r="I1" s="416"/>
    </row>
    <row r="2" spans="1:11">
      <c r="A2" s="86"/>
      <c r="B2" s="186"/>
      <c r="C2" s="86"/>
      <c r="D2" s="187"/>
      <c r="E2" s="86"/>
      <c r="F2" s="188"/>
      <c r="G2" s="189"/>
      <c r="H2" s="189"/>
      <c r="I2" s="190"/>
    </row>
    <row r="3" spans="1:11">
      <c r="A3" s="87" t="s">
        <v>24</v>
      </c>
      <c r="B3" s="88"/>
      <c r="C3" s="87"/>
      <c r="D3" s="191"/>
      <c r="E3" s="25"/>
      <c r="F3" s="25"/>
      <c r="G3" s="192"/>
      <c r="H3" s="192"/>
      <c r="I3" s="193"/>
    </row>
    <row r="4" spans="1:11">
      <c r="A4" s="87" t="s">
        <v>119</v>
      </c>
      <c r="B4" s="88"/>
      <c r="C4" s="87"/>
      <c r="D4" s="194"/>
      <c r="E4" s="25"/>
      <c r="F4" s="25"/>
      <c r="G4" s="192"/>
      <c r="H4" s="192"/>
      <c r="I4" s="193"/>
    </row>
    <row r="5" spans="1:11">
      <c r="A5" s="87" t="s">
        <v>118</v>
      </c>
      <c r="B5" s="88"/>
      <c r="C5" s="87"/>
      <c r="D5" s="194"/>
      <c r="E5" s="86"/>
      <c r="F5" s="195"/>
      <c r="G5" s="196"/>
      <c r="H5" s="196"/>
      <c r="I5" s="193"/>
    </row>
    <row r="6" spans="1:11">
      <c r="A6" s="87" t="s">
        <v>27</v>
      </c>
      <c r="B6" s="197"/>
      <c r="C6" s="97"/>
      <c r="D6" s="194"/>
      <c r="E6" s="97"/>
      <c r="F6" s="195"/>
      <c r="G6" s="196"/>
      <c r="H6" s="196"/>
      <c r="I6" s="193"/>
    </row>
    <row r="7" spans="1:11">
      <c r="A7" s="87" t="s">
        <v>26</v>
      </c>
      <c r="B7" s="197"/>
      <c r="C7" s="97"/>
      <c r="D7" s="194"/>
      <c r="E7" s="97"/>
      <c r="F7" s="195"/>
      <c r="G7" s="196"/>
      <c r="H7" s="196"/>
      <c r="I7" s="193"/>
    </row>
    <row r="8" spans="1:11" ht="15.75">
      <c r="A8" s="417" t="s">
        <v>0</v>
      </c>
      <c r="B8" s="417"/>
      <c r="C8" s="417"/>
      <c r="D8" s="417"/>
      <c r="E8" s="417"/>
      <c r="F8" s="417"/>
      <c r="G8" s="417"/>
      <c r="H8" s="417"/>
      <c r="I8" s="417"/>
    </row>
    <row r="9" spans="1:11">
      <c r="A9" s="89"/>
      <c r="B9" s="198"/>
      <c r="C9" s="89"/>
      <c r="D9" s="199"/>
      <c r="E9" s="89"/>
      <c r="F9" s="195"/>
      <c r="G9" s="200"/>
      <c r="H9" s="200"/>
      <c r="I9" s="198"/>
    </row>
    <row r="10" spans="1:11" s="10" customFormat="1" ht="38.25">
      <c r="A10" s="4" t="s">
        <v>1</v>
      </c>
      <c r="B10" s="5" t="s">
        <v>2</v>
      </c>
      <c r="C10" s="4" t="s">
        <v>3</v>
      </c>
      <c r="D10" s="6" t="s">
        <v>4</v>
      </c>
      <c r="E10" s="4" t="s">
        <v>5</v>
      </c>
      <c r="F10" s="7" t="s">
        <v>6</v>
      </c>
      <c r="G10" s="8" t="s">
        <v>7</v>
      </c>
      <c r="H10" s="8" t="s">
        <v>111</v>
      </c>
      <c r="I10" s="9" t="s">
        <v>8</v>
      </c>
    </row>
    <row r="11" spans="1:11" s="10" customFormat="1">
      <c r="A11" s="94">
        <v>1</v>
      </c>
      <c r="B11" s="94"/>
      <c r="C11" s="94"/>
      <c r="D11" s="95" t="str">
        <f>'[3]Plan Tron'!D7</f>
        <v>SERVIÇOS PRELIMINARES</v>
      </c>
      <c r="E11" s="90"/>
      <c r="F11" s="91"/>
      <c r="G11" s="92"/>
      <c r="H11" s="92"/>
      <c r="I11" s="93"/>
    </row>
    <row r="12" spans="1:11">
      <c r="A12" s="11" t="s">
        <v>106</v>
      </c>
      <c r="B12" s="11" t="str">
        <f>'[3]Plan Tron'!B8</f>
        <v>74209/001</v>
      </c>
      <c r="C12" s="11" t="str">
        <f>'[3]Plan Tron'!C8</f>
        <v>SINAPI</v>
      </c>
      <c r="D12" s="12" t="str">
        <f>'[3]Plan Tron'!D8</f>
        <v>PLACA DE OBRA EM CHAPA DE ACO GALVANIZADO</v>
      </c>
      <c r="E12" s="68" t="str">
        <f>'[3]Plan Tron'!F8</f>
        <v>M²</v>
      </c>
      <c r="F12" s="69">
        <f>'Memorial de Cálculo'!D12</f>
        <v>12</v>
      </c>
      <c r="G12" s="70">
        <f>ROUND('[3]Plan Tron'!R8,2)</f>
        <v>320.57</v>
      </c>
      <c r="H12" s="70">
        <f>G12*(1+$E$27)</f>
        <v>416.00185835004203</v>
      </c>
      <c r="I12" s="71">
        <f>ROUND(F12*H12,2)</f>
        <v>4992.0200000000004</v>
      </c>
    </row>
    <row r="13" spans="1:11" s="180" customFormat="1">
      <c r="A13" s="176"/>
      <c r="B13" s="177"/>
      <c r="C13" s="178" t="s">
        <v>41</v>
      </c>
      <c r="D13" s="179" t="s">
        <v>42</v>
      </c>
      <c r="E13" s="182">
        <f>A11</f>
        <v>1</v>
      </c>
      <c r="F13" s="183"/>
      <c r="G13" s="184"/>
      <c r="H13" s="184"/>
      <c r="I13" s="185">
        <f>SUM(I12)</f>
        <v>4992.0200000000004</v>
      </c>
      <c r="J13" s="181"/>
      <c r="K13" s="181"/>
    </row>
    <row r="14" spans="1:11" s="65" customFormat="1">
      <c r="A14" s="11"/>
      <c r="B14" s="66"/>
      <c r="C14" s="66"/>
      <c r="D14" s="67"/>
      <c r="E14" s="68"/>
      <c r="F14" s="69"/>
      <c r="G14" s="70"/>
      <c r="H14" s="70"/>
      <c r="I14" s="71"/>
    </row>
    <row r="15" spans="1:11" s="10" customFormat="1">
      <c r="A15" s="94">
        <v>2</v>
      </c>
      <c r="B15" s="94"/>
      <c r="C15" s="94"/>
      <c r="D15" s="96" t="str">
        <f>'[3]Plan Tron'!D11</f>
        <v>PAVIMENTAÇÃO ASFÁLTICA - RECAPEAMENTO</v>
      </c>
      <c r="E15" s="68"/>
      <c r="F15" s="91"/>
      <c r="G15" s="92"/>
      <c r="H15" s="92"/>
      <c r="I15" s="93"/>
    </row>
    <row r="16" spans="1:11" s="72" customFormat="1">
      <c r="A16" s="11" t="s">
        <v>101</v>
      </c>
      <c r="B16" s="66">
        <f>'[3]Plan Tron'!B12</f>
        <v>72942</v>
      </c>
      <c r="C16" s="66" t="str">
        <f>'[3]Plan Tron'!C12</f>
        <v>SINAPI</v>
      </c>
      <c r="D16" s="67" t="str">
        <f>'[3]Plan Tron'!D12</f>
        <v>PINTURA DE LIGACAO COM EMULSAO RR-1C</v>
      </c>
      <c r="E16" s="68" t="str">
        <f>'[3]Plan Tron'!F12</f>
        <v>M²</v>
      </c>
      <c r="F16" s="69">
        <f>'Memorial de Cálculo'!D16</f>
        <v>9378</v>
      </c>
      <c r="G16" s="70">
        <f>ROUND('[3]Plan Tron'!R12,2)</f>
        <v>1.19</v>
      </c>
      <c r="H16" s="70">
        <f>G16*(1+$E$27)</f>
        <v>1.5442562043751755</v>
      </c>
      <c r="I16" s="71">
        <f>ROUND(F16*H16,2)</f>
        <v>14482.03</v>
      </c>
    </row>
    <row r="17" spans="1:12" s="72" customFormat="1" ht="12.75" customHeight="1">
      <c r="A17" s="11" t="s">
        <v>102</v>
      </c>
      <c r="B17" s="66">
        <f>'[3]Plan Tron'!B13</f>
        <v>95993</v>
      </c>
      <c r="C17" s="66" t="str">
        <f>'[3]Plan Tron'!C13</f>
        <v>SINAPI</v>
      </c>
      <c r="D17" s="67" t="str">
        <f>'[3]Plan Tron'!D13</f>
        <v>CONSTRUÇÃO DE PAVIMENTO COM APLICAÇÃO DE CONCRETO BETUMINOSO USINADO A QUENTE (CBUQ), CAMADA DE ROLAMENTO, COM ESPESSURA DE 4,0 CM EXCLUSIVE TRANSPORTE. AF_03/2017</v>
      </c>
      <c r="E17" s="68" t="str">
        <f>'[3]Plan Tron'!F13</f>
        <v>M³</v>
      </c>
      <c r="F17" s="69">
        <f>'Memorial de Cálculo'!D17</f>
        <v>375.12</v>
      </c>
      <c r="G17" s="70">
        <v>446.94655999999998</v>
      </c>
      <c r="H17" s="70">
        <f>G17*(1+$E$27)</f>
        <v>579.99999857490889</v>
      </c>
      <c r="I17" s="71">
        <f>ROUND(F17*H17,2)</f>
        <v>217569.6</v>
      </c>
      <c r="K17" s="395"/>
      <c r="L17" s="395"/>
    </row>
    <row r="18" spans="1:12" s="72" customFormat="1" ht="12.75" customHeight="1">
      <c r="A18" s="11" t="s">
        <v>103</v>
      </c>
      <c r="B18" s="66" t="str">
        <f>'[3]Plan Tron'!B14</f>
        <v>05.78.01</v>
      </c>
      <c r="C18" s="66" t="str">
        <f>'[3]Plan Tron'!C14</f>
        <v>SIURB</v>
      </c>
      <c r="D18" s="67" t="str">
        <f>'[3]Plan Tron'!D14</f>
        <v>CARGA, DESCARGA E TRANSPORTE DE CONCRETO ASFÁLTICO ATÉ A DISTÂNCIA MÉDIA DE IDA E VOLTA DE 1KM</v>
      </c>
      <c r="E18" s="68" t="str">
        <f>'[3]Plan Tron'!F14</f>
        <v>M³</v>
      </c>
      <c r="F18" s="69">
        <f>'Memorial de Cálculo'!D18</f>
        <v>375.12</v>
      </c>
      <c r="G18" s="70">
        <f>ROUND('[3]Plan Tron'!R14,2)</f>
        <v>9.6199999999999992</v>
      </c>
      <c r="H18" s="70">
        <f>G18*(1+$E$27)</f>
        <v>12.483819063940494</v>
      </c>
      <c r="I18" s="71">
        <f>ROUND(F18*H18,2)</f>
        <v>4682.93</v>
      </c>
      <c r="L18" s="395"/>
    </row>
    <row r="19" spans="1:12" s="72" customFormat="1" ht="26.25" customHeight="1">
      <c r="A19" s="11" t="s">
        <v>104</v>
      </c>
      <c r="B19" s="66">
        <f>'[3]Plan Tron'!B15</f>
        <v>95296</v>
      </c>
      <c r="C19" s="66" t="str">
        <f>'[3]Plan Tron'!C15</f>
        <v>SINAPI</v>
      </c>
      <c r="D19" s="67" t="str">
        <f>'[3]Plan Tron'!D15</f>
        <v>TRANSPORTE COM CAMINHÃO BASCULANTE 6 M3 EM RODOVIA COM REVESTIMENTO PRIMÁRIO</v>
      </c>
      <c r="E19" s="68" t="str">
        <f>'[3]Plan Tron'!F15</f>
        <v>M³xKM</v>
      </c>
      <c r="F19" s="69">
        <f>'Memorial de Cálculo'!D19</f>
        <v>5626.8</v>
      </c>
      <c r="G19" s="70">
        <f>ROUND('[3]Plan Tron'!R15,2)</f>
        <v>1.35</v>
      </c>
      <c r="H19" s="70">
        <f>G19*(1+$E$27)</f>
        <v>1.7518872906777203</v>
      </c>
      <c r="I19" s="71">
        <f>ROUND(F19*H19,2)</f>
        <v>9857.52</v>
      </c>
    </row>
    <row r="20" spans="1:12" s="180" customFormat="1">
      <c r="A20" s="176"/>
      <c r="B20" s="177"/>
      <c r="C20" s="178" t="s">
        <v>41</v>
      </c>
      <c r="D20" s="179" t="s">
        <v>42</v>
      </c>
      <c r="E20" s="182">
        <f>A15</f>
        <v>2</v>
      </c>
      <c r="F20" s="183"/>
      <c r="G20" s="184"/>
      <c r="H20" s="184"/>
      <c r="I20" s="185">
        <f>SUM(I16:I19)</f>
        <v>246592.08</v>
      </c>
      <c r="J20" s="181"/>
      <c r="K20" s="181"/>
    </row>
    <row r="21" spans="1:12" s="180" customFormat="1">
      <c r="A21" s="176"/>
      <c r="B21" s="177"/>
      <c r="C21" s="178"/>
      <c r="D21" s="179"/>
      <c r="E21" s="182"/>
      <c r="F21" s="183"/>
      <c r="G21" s="184"/>
      <c r="H21" s="184"/>
      <c r="I21" s="185"/>
      <c r="J21" s="181"/>
      <c r="K21" s="181"/>
    </row>
    <row r="22" spans="1:12" s="72" customFormat="1" ht="12.75" customHeight="1">
      <c r="A22" s="94">
        <v>3</v>
      </c>
      <c r="B22" s="343"/>
      <c r="C22" s="343"/>
      <c r="D22" s="96" t="str">
        <f>'[3]Plan Tron'!D18</f>
        <v>SINALIZAÇÃO HORIZONTAL</v>
      </c>
      <c r="E22" s="344"/>
      <c r="F22" s="345"/>
      <c r="G22" s="346"/>
      <c r="H22" s="346"/>
      <c r="I22" s="347"/>
    </row>
    <row r="23" spans="1:12" s="180" customFormat="1" ht="27" customHeight="1">
      <c r="A23" s="11" t="s">
        <v>105</v>
      </c>
      <c r="B23" s="66">
        <f>'[3]Plan Tron'!B19</f>
        <v>72947</v>
      </c>
      <c r="C23" s="66" t="str">
        <f>'[3]Plan Tron'!C19</f>
        <v>SINAPI</v>
      </c>
      <c r="D23" s="67" t="str">
        <f>'[3]Plan Tron'!D19</f>
        <v>SINALIZACAO HORIZONTAL COM TINTA RETRORREFLETIVA A BASE DE RESINA ACRILICA COM MICROESFERAS DE VIDRO</v>
      </c>
      <c r="E23" s="68" t="str">
        <f>'[3]Plan Tron'!F19</f>
        <v>M²</v>
      </c>
      <c r="F23" s="69">
        <f>(907*0.1)+(1.85*12)+(1.63*56)+(((36*0.15)+(80.73*0.1))*3)+(71*0.4)</f>
        <v>272.99899999999997</v>
      </c>
      <c r="G23" s="70">
        <f>ROUND('[3]Plan Tron'!R19,2)</f>
        <v>26.43</v>
      </c>
      <c r="H23" s="70">
        <f>G23*(1+$E$27)</f>
        <v>34.298060068601586</v>
      </c>
      <c r="I23" s="71">
        <f>ROUND(F23*H23,2)</f>
        <v>9363.34</v>
      </c>
      <c r="J23" s="181"/>
      <c r="K23" s="181"/>
    </row>
    <row r="24" spans="1:12" s="180" customFormat="1">
      <c r="A24" s="176"/>
      <c r="B24" s="177"/>
      <c r="C24" s="178" t="s">
        <v>41</v>
      </c>
      <c r="D24" s="179" t="s">
        <v>42</v>
      </c>
      <c r="E24" s="182">
        <f>A22</f>
        <v>3</v>
      </c>
      <c r="F24" s="183"/>
      <c r="G24" s="184"/>
      <c r="H24" s="184"/>
      <c r="I24" s="185">
        <f>SUM(I23)</f>
        <v>9363.34</v>
      </c>
      <c r="J24" s="181"/>
      <c r="K24" s="181"/>
    </row>
    <row r="25" spans="1:12" s="180" customFormat="1">
      <c r="A25" s="11"/>
      <c r="B25" s="66"/>
      <c r="C25" s="66"/>
      <c r="D25" s="67"/>
      <c r="E25" s="68"/>
      <c r="F25" s="69"/>
      <c r="G25" s="70"/>
      <c r="H25" s="70"/>
      <c r="I25" s="71"/>
      <c r="J25" s="181"/>
      <c r="K25" s="181"/>
    </row>
    <row r="26" spans="1:12" s="13" customFormat="1">
      <c r="A26" s="14"/>
      <c r="B26" s="15"/>
      <c r="C26" s="14"/>
      <c r="D26" s="16" t="s">
        <v>23</v>
      </c>
      <c r="E26" s="17"/>
      <c r="F26" s="18"/>
      <c r="G26" s="18"/>
      <c r="H26" s="18"/>
      <c r="I26" s="19">
        <f>SUM(I12:I25)/2</f>
        <v>260947.44</v>
      </c>
    </row>
    <row r="27" spans="1:12" hidden="1">
      <c r="A27" s="15"/>
      <c r="B27" s="15"/>
      <c r="C27" s="15"/>
      <c r="D27" s="16"/>
      <c r="E27" s="62">
        <f>I47</f>
        <v>0.29769428939090381</v>
      </c>
      <c r="F27" s="63"/>
      <c r="G27" s="18"/>
      <c r="H27" s="18"/>
      <c r="I27" s="19"/>
    </row>
    <row r="28" spans="1:12" s="105" customFormat="1" ht="24.75" customHeight="1">
      <c r="A28" s="99"/>
      <c r="B28" s="100"/>
      <c r="C28" s="99"/>
      <c r="D28" s="101"/>
      <c r="E28" s="102"/>
      <c r="F28" s="103"/>
      <c r="G28" s="104"/>
      <c r="H28" s="104"/>
      <c r="I28" s="104"/>
    </row>
    <row r="29" spans="1:12" s="105" customFormat="1" ht="25.5">
      <c r="A29" s="106"/>
      <c r="B29" s="107"/>
      <c r="C29" s="108" t="s">
        <v>9</v>
      </c>
      <c r="D29" s="109" t="s">
        <v>10</v>
      </c>
      <c r="E29" s="110" t="s">
        <v>22</v>
      </c>
      <c r="F29" s="111"/>
      <c r="G29" s="421" t="s">
        <v>92</v>
      </c>
      <c r="H29" s="421"/>
      <c r="I29" s="421"/>
    </row>
    <row r="30" spans="1:12" s="105" customFormat="1">
      <c r="A30" s="106"/>
      <c r="B30" s="107"/>
      <c r="C30" s="400" t="s">
        <v>109</v>
      </c>
      <c r="D30" s="399" t="s">
        <v>115</v>
      </c>
      <c r="E30" s="401">
        <v>42736</v>
      </c>
      <c r="F30" s="115"/>
      <c r="G30" s="432" t="s">
        <v>20</v>
      </c>
      <c r="H30" s="432"/>
      <c r="I30" s="432"/>
    </row>
    <row r="31" spans="1:12" s="105" customFormat="1">
      <c r="A31" s="106"/>
      <c r="B31" s="107"/>
      <c r="C31" s="112" t="s">
        <v>108</v>
      </c>
      <c r="D31" s="113" t="s">
        <v>112</v>
      </c>
      <c r="E31" s="394">
        <v>42795</v>
      </c>
      <c r="F31" s="115"/>
      <c r="G31" s="432" t="s">
        <v>21</v>
      </c>
      <c r="H31" s="432"/>
      <c r="I31" s="432"/>
    </row>
    <row r="32" spans="1:12" s="105" customFormat="1">
      <c r="A32" s="106"/>
      <c r="B32" s="107"/>
      <c r="C32" s="118"/>
      <c r="D32" s="119"/>
      <c r="E32" s="123"/>
      <c r="F32" s="115"/>
      <c r="G32" s="114"/>
      <c r="H32" s="114"/>
      <c r="I32" s="114"/>
    </row>
    <row r="33" spans="1:9" s="105" customFormat="1">
      <c r="A33" s="116"/>
      <c r="B33" s="117"/>
      <c r="C33" s="118"/>
      <c r="D33" s="119"/>
      <c r="E33" s="123"/>
      <c r="F33" s="115"/>
      <c r="G33" s="418"/>
      <c r="H33" s="418"/>
      <c r="I33" s="418"/>
    </row>
    <row r="34" spans="1:9" s="105" customFormat="1">
      <c r="A34" s="116"/>
      <c r="B34" s="117"/>
      <c r="C34" s="118"/>
      <c r="D34" s="119"/>
      <c r="E34" s="175"/>
      <c r="F34" s="115"/>
      <c r="G34" s="120"/>
      <c r="H34" s="120"/>
      <c r="I34" s="121"/>
    </row>
    <row r="35" spans="1:9" s="105" customFormat="1" ht="13.5" thickBot="1">
      <c r="A35" s="116"/>
      <c r="B35" s="117"/>
      <c r="C35" s="118"/>
      <c r="D35" s="122"/>
      <c r="E35" s="123"/>
      <c r="F35" s="115"/>
      <c r="G35" s="120"/>
      <c r="H35" s="120"/>
      <c r="I35" s="121"/>
    </row>
    <row r="36" spans="1:9" s="105" customFormat="1" ht="16.5" thickBot="1">
      <c r="A36" s="116"/>
      <c r="B36" s="125"/>
      <c r="C36" s="126"/>
      <c r="D36" s="127" t="s">
        <v>28</v>
      </c>
      <c r="E36" s="128"/>
      <c r="F36" s="129"/>
      <c r="G36" s="130"/>
      <c r="H36" s="130"/>
      <c r="I36" s="131"/>
    </row>
    <row r="37" spans="1:9" s="105" customFormat="1" ht="15">
      <c r="A37" s="116"/>
      <c r="B37" s="125"/>
      <c r="C37" s="126"/>
      <c r="D37" s="132" t="s">
        <v>29</v>
      </c>
      <c r="E37" s="133"/>
      <c r="F37" s="133"/>
      <c r="G37" s="134"/>
      <c r="H37" s="134"/>
      <c r="I37" s="398">
        <f>'[3]BDI CAIXA'!C17</f>
        <v>3.7999999999999999E-2</v>
      </c>
    </row>
    <row r="38" spans="1:9" s="105" customFormat="1" ht="15">
      <c r="A38" s="116"/>
      <c r="B38" s="125"/>
      <c r="C38" s="126"/>
      <c r="D38" s="135" t="s">
        <v>30</v>
      </c>
      <c r="E38" s="136"/>
      <c r="F38" s="136"/>
      <c r="G38" s="137"/>
      <c r="H38" s="137"/>
      <c r="I38" s="138">
        <f>'[3]BDI CAIXA'!C18</f>
        <v>3.2000000000000002E-3</v>
      </c>
    </row>
    <row r="39" spans="1:9" s="105" customFormat="1" ht="15">
      <c r="A39" s="116"/>
      <c r="B39" s="125"/>
      <c r="C39" s="126"/>
      <c r="D39" s="135" t="s">
        <v>31</v>
      </c>
      <c r="E39" s="136"/>
      <c r="F39" s="136"/>
      <c r="G39" s="137"/>
      <c r="H39" s="137"/>
      <c r="I39" s="138">
        <f>'[3]BDI CAIXA'!C19</f>
        <v>5.0000000000000001E-3</v>
      </c>
    </row>
    <row r="40" spans="1:9" s="105" customFormat="1" ht="15">
      <c r="A40" s="116"/>
      <c r="B40" s="125"/>
      <c r="C40" s="126"/>
      <c r="D40" s="135" t="s">
        <v>32</v>
      </c>
      <c r="E40" s="136"/>
      <c r="F40" s="136"/>
      <c r="G40" s="137"/>
      <c r="H40" s="137"/>
      <c r="I40" s="138">
        <f>'[3]BDI CAIXA'!C20</f>
        <v>1.0200000000000001E-2</v>
      </c>
    </row>
    <row r="41" spans="1:9" s="105" customFormat="1" ht="15">
      <c r="A41" s="116"/>
      <c r="B41" s="125"/>
      <c r="C41" s="126"/>
      <c r="D41" s="135" t="s">
        <v>33</v>
      </c>
      <c r="E41" s="136"/>
      <c r="F41" s="136"/>
      <c r="G41" s="137"/>
      <c r="H41" s="137"/>
      <c r="I41" s="138">
        <f>'[3]BDI CAIXA'!C21</f>
        <v>6.6400000000000001E-2</v>
      </c>
    </row>
    <row r="42" spans="1:9" s="105" customFormat="1" ht="15">
      <c r="A42" s="116"/>
      <c r="B42" s="125"/>
      <c r="C42" s="126"/>
      <c r="D42" s="419" t="s">
        <v>34</v>
      </c>
      <c r="E42" s="420"/>
      <c r="F42" s="420"/>
      <c r="G42" s="393"/>
      <c r="H42" s="393"/>
      <c r="I42" s="138">
        <f>'[3]BDI CAIXA'!F22</f>
        <v>3.6499999999999998E-2</v>
      </c>
    </row>
    <row r="43" spans="1:9" s="105" customFormat="1" ht="15">
      <c r="A43" s="116"/>
      <c r="B43" s="125"/>
      <c r="C43" s="126"/>
      <c r="D43" s="419" t="s">
        <v>35</v>
      </c>
      <c r="E43" s="420"/>
      <c r="F43" s="420"/>
      <c r="G43" s="393"/>
      <c r="H43" s="393"/>
      <c r="I43" s="138">
        <f>'[3]BDI CAIXA'!F23</f>
        <v>0.05</v>
      </c>
    </row>
    <row r="44" spans="1:9" s="105" customFormat="1" ht="15.75" thickBot="1">
      <c r="A44" s="116"/>
      <c r="B44" s="125"/>
      <c r="C44" s="126"/>
      <c r="D44" s="433" t="s">
        <v>36</v>
      </c>
      <c r="E44" s="434"/>
      <c r="F44" s="434"/>
      <c r="G44" s="392"/>
      <c r="H44" s="392"/>
      <c r="I44" s="139">
        <f>'[3]BDI CAIXA'!F24</f>
        <v>4.4999999999999998E-2</v>
      </c>
    </row>
    <row r="45" spans="1:9" s="105" customFormat="1" ht="13.5" thickBot="1">
      <c r="A45" s="116"/>
      <c r="B45" s="140"/>
      <c r="C45" s="141"/>
      <c r="D45" s="142"/>
      <c r="E45" s="143"/>
      <c r="F45" s="143"/>
      <c r="G45" s="143"/>
      <c r="H45" s="143"/>
      <c r="I45" s="144"/>
    </row>
    <row r="46" spans="1:9" s="105" customFormat="1" ht="15.75">
      <c r="A46" s="116"/>
      <c r="B46" s="140"/>
      <c r="C46" s="141"/>
      <c r="D46" s="435" t="s">
        <v>37</v>
      </c>
      <c r="E46" s="436"/>
      <c r="F46" s="436"/>
      <c r="G46" s="145"/>
      <c r="H46" s="145"/>
      <c r="I46" s="146">
        <v>0.251</v>
      </c>
    </row>
    <row r="47" spans="1:9" s="105" customFormat="1" ht="16.5" thickBot="1">
      <c r="A47" s="116"/>
      <c r="B47" s="148"/>
      <c r="C47" s="149"/>
      <c r="D47" s="437" t="s">
        <v>38</v>
      </c>
      <c r="E47" s="438"/>
      <c r="F47" s="438"/>
      <c r="G47" s="150"/>
      <c r="H47" s="391"/>
      <c r="I47" s="151">
        <f>((1+I37+I38+I39)*(1+I40)*(1+I41))/(1-I42-I43-I44)-1</f>
        <v>0.29769428939090381</v>
      </c>
    </row>
    <row r="48" spans="1:9" s="105" customFormat="1" ht="15.75">
      <c r="A48" s="116"/>
      <c r="B48" s="148"/>
      <c r="C48" s="149"/>
      <c r="D48" s="422"/>
      <c r="E48" s="422"/>
      <c r="F48" s="152"/>
      <c r="G48" s="153"/>
      <c r="H48" s="153"/>
      <c r="I48" s="147"/>
    </row>
    <row r="49" spans="1:20" s="105" customFormat="1" ht="15.75">
      <c r="A49" s="116"/>
      <c r="B49" s="98"/>
      <c r="C49" s="154"/>
      <c r="D49" s="155"/>
      <c r="E49" s="156"/>
      <c r="F49" s="157"/>
      <c r="G49" s="158"/>
      <c r="H49" s="158"/>
      <c r="I49" s="147"/>
    </row>
    <row r="50" spans="1:20" s="105" customFormat="1" ht="15.75">
      <c r="A50" s="116"/>
      <c r="B50" s="423"/>
      <c r="C50" s="424"/>
      <c r="D50" s="425"/>
      <c r="E50" s="156"/>
      <c r="F50" s="157"/>
      <c r="G50" s="158"/>
      <c r="H50" s="158"/>
      <c r="I50" s="147"/>
    </row>
    <row r="51" spans="1:20" s="105" customFormat="1" ht="15.75">
      <c r="A51" s="116"/>
      <c r="B51" s="426"/>
      <c r="C51" s="427"/>
      <c r="D51" s="428"/>
      <c r="E51" s="60"/>
      <c r="F51" s="159"/>
      <c r="G51" s="160"/>
      <c r="H51" s="160"/>
      <c r="I51" s="147"/>
    </row>
    <row r="52" spans="1:20" s="105" customFormat="1" ht="15.75">
      <c r="A52" s="116"/>
      <c r="B52" s="426"/>
      <c r="C52" s="427"/>
      <c r="D52" s="428"/>
      <c r="E52" s="124"/>
      <c r="F52" s="161"/>
      <c r="G52" s="162"/>
      <c r="H52" s="162"/>
      <c r="I52" s="147"/>
    </row>
    <row r="53" spans="1:20" s="105" customFormat="1">
      <c r="A53" s="116"/>
      <c r="B53" s="98"/>
      <c r="C53" s="154"/>
      <c r="D53" s="155"/>
      <c r="E53" s="156"/>
      <c r="F53" s="157"/>
      <c r="G53" s="158"/>
      <c r="H53" s="158"/>
      <c r="I53" s="163"/>
    </row>
    <row r="54" spans="1:20" s="105" customFormat="1">
      <c r="A54" s="116"/>
      <c r="B54" s="423" t="s">
        <v>39</v>
      </c>
      <c r="C54" s="424"/>
      <c r="D54" s="425"/>
      <c r="E54" s="156"/>
      <c r="F54" s="157"/>
      <c r="G54" s="158"/>
      <c r="H54" s="158"/>
      <c r="I54" s="163"/>
    </row>
    <row r="55" spans="1:20" s="105" customFormat="1">
      <c r="A55" s="116"/>
      <c r="B55" s="426"/>
      <c r="C55" s="427"/>
      <c r="D55" s="428"/>
      <c r="E55" s="1"/>
      <c r="F55" s="164"/>
      <c r="G55" s="160"/>
      <c r="H55" s="160"/>
      <c r="I55" s="61"/>
    </row>
    <row r="56" spans="1:20" s="105" customFormat="1">
      <c r="A56" s="116"/>
      <c r="B56" s="426"/>
      <c r="C56" s="427"/>
      <c r="D56" s="428"/>
      <c r="E56" s="124"/>
      <c r="F56" s="161"/>
      <c r="G56" s="162"/>
      <c r="H56" s="162"/>
      <c r="I56" s="165"/>
    </row>
    <row r="57" spans="1:20" s="105" customFormat="1">
      <c r="A57" s="116"/>
      <c r="B57" s="426"/>
      <c r="C57" s="427"/>
      <c r="D57" s="428"/>
      <c r="E57" s="166"/>
      <c r="F57" s="164"/>
      <c r="G57" s="167"/>
      <c r="H57" s="167"/>
      <c r="I57" s="167"/>
    </row>
    <row r="58" spans="1:20" s="105" customFormat="1">
      <c r="A58" s="116"/>
      <c r="B58" s="426"/>
      <c r="C58" s="427"/>
      <c r="D58" s="428"/>
      <c r="E58" s="166"/>
      <c r="F58" s="164"/>
      <c r="G58" s="167"/>
      <c r="H58" s="167"/>
      <c r="I58" s="167"/>
    </row>
    <row r="59" spans="1:20" s="105" customFormat="1">
      <c r="A59" s="116"/>
      <c r="B59" s="426"/>
      <c r="C59" s="427"/>
      <c r="D59" s="428"/>
      <c r="E59" s="166"/>
      <c r="F59" s="164"/>
      <c r="G59" s="167"/>
      <c r="H59" s="167"/>
      <c r="I59" s="167"/>
    </row>
    <row r="60" spans="1:20" s="105" customFormat="1">
      <c r="A60" s="116"/>
      <c r="B60" s="429"/>
      <c r="C60" s="430"/>
      <c r="D60" s="431"/>
      <c r="E60" s="1"/>
      <c r="F60" s="164"/>
      <c r="G60" s="168"/>
      <c r="H60" s="168"/>
      <c r="I60" s="1"/>
    </row>
    <row r="61" spans="1:20" s="105" customFormat="1">
      <c r="A61" s="61"/>
      <c r="B61" s="169"/>
      <c r="C61" s="170"/>
      <c r="D61" s="171"/>
      <c r="E61" s="172"/>
      <c r="F61" s="173"/>
      <c r="G61" s="174"/>
      <c r="H61" s="174"/>
      <c r="I61" s="172"/>
    </row>
    <row r="62" spans="1:20" s="1" customFormat="1">
      <c r="B62" s="21"/>
      <c r="D62" s="24"/>
      <c r="F62" s="22"/>
      <c r="G62" s="23"/>
      <c r="H62" s="23"/>
      <c r="I62" s="20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s="1" customFormat="1">
      <c r="B63" s="21"/>
      <c r="D63" s="24"/>
      <c r="F63" s="22"/>
      <c r="G63" s="23"/>
      <c r="H63" s="23"/>
      <c r="I63" s="20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s="1" customFormat="1">
      <c r="B64" s="21"/>
      <c r="D64" s="24"/>
      <c r="F64" s="22"/>
      <c r="G64" s="23"/>
      <c r="H64" s="23"/>
      <c r="I64" s="20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s="1" customFormat="1">
      <c r="B65" s="21"/>
      <c r="D65" s="24"/>
      <c r="F65" s="22"/>
      <c r="G65" s="23"/>
      <c r="H65" s="23"/>
      <c r="I65" s="20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2:20" s="1" customFormat="1">
      <c r="B66" s="21"/>
      <c r="D66" s="24"/>
      <c r="F66" s="22"/>
      <c r="G66" s="23"/>
      <c r="H66" s="23"/>
      <c r="I66" s="20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s="1" customFormat="1">
      <c r="B67" s="21"/>
      <c r="D67" s="24"/>
      <c r="F67" s="22"/>
      <c r="G67" s="23"/>
      <c r="H67" s="23"/>
      <c r="I67" s="20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2:20" s="1" customFormat="1">
      <c r="B68" s="21"/>
      <c r="D68" s="24"/>
      <c r="F68" s="22"/>
      <c r="G68" s="23"/>
      <c r="H68" s="23"/>
      <c r="I68" s="20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s="1" customFormat="1">
      <c r="B69" s="21"/>
      <c r="D69" s="24"/>
      <c r="F69" s="22"/>
      <c r="G69" s="23"/>
      <c r="H69" s="23"/>
      <c r="I69" s="20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 s="1" customFormat="1">
      <c r="B70" s="21"/>
      <c r="D70" s="24"/>
      <c r="F70" s="22"/>
      <c r="G70" s="23"/>
      <c r="H70" s="23"/>
      <c r="I70" s="20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s="1" customFormat="1">
      <c r="B71" s="21"/>
      <c r="D71" s="24"/>
      <c r="F71" s="22"/>
      <c r="G71" s="23"/>
      <c r="H71" s="23"/>
      <c r="I71" s="20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s="1" customFormat="1">
      <c r="B72" s="21"/>
      <c r="D72" s="24"/>
      <c r="F72" s="22"/>
      <c r="G72" s="23"/>
      <c r="H72" s="23"/>
      <c r="I72" s="20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s="1" customFormat="1">
      <c r="B73" s="21"/>
      <c r="D73" s="24"/>
      <c r="F73" s="22"/>
      <c r="G73" s="23"/>
      <c r="H73" s="23"/>
      <c r="I73" s="2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s="1" customFormat="1">
      <c r="B74" s="21"/>
      <c r="D74" s="24"/>
      <c r="F74" s="22"/>
      <c r="G74" s="23"/>
      <c r="H74" s="23"/>
      <c r="I74" s="20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s="1" customFormat="1">
      <c r="B75" s="21"/>
      <c r="D75" s="24"/>
      <c r="F75" s="22"/>
      <c r="G75" s="23"/>
      <c r="H75" s="23"/>
      <c r="I75" s="20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s="1" customFormat="1">
      <c r="B76" s="21"/>
      <c r="D76" s="24"/>
      <c r="F76" s="22"/>
      <c r="G76" s="23"/>
      <c r="H76" s="23"/>
      <c r="I76" s="20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s="1" customFormat="1">
      <c r="B77" s="21"/>
      <c r="D77" s="24"/>
      <c r="F77" s="22"/>
      <c r="G77" s="23"/>
      <c r="H77" s="23"/>
      <c r="I77" s="20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s="1" customFormat="1">
      <c r="B78" s="21"/>
      <c r="D78" s="24"/>
      <c r="F78" s="22"/>
      <c r="G78" s="23"/>
      <c r="H78" s="23"/>
      <c r="I78" s="20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s="1" customFormat="1">
      <c r="B79" s="21"/>
      <c r="D79" s="24"/>
      <c r="F79" s="22"/>
      <c r="G79" s="23"/>
      <c r="H79" s="23"/>
      <c r="I79" s="20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s="1" customFormat="1">
      <c r="B80" s="21"/>
      <c r="D80" s="24"/>
      <c r="F80" s="22"/>
      <c r="G80" s="23"/>
      <c r="H80" s="23"/>
      <c r="I80" s="20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s="1" customFormat="1">
      <c r="B81" s="21"/>
      <c r="D81" s="24"/>
      <c r="F81" s="22"/>
      <c r="G81" s="23"/>
      <c r="H81" s="23"/>
      <c r="I81" s="2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s="1" customFormat="1">
      <c r="B82" s="21"/>
      <c r="D82" s="24"/>
      <c r="F82" s="22"/>
      <c r="G82" s="23"/>
      <c r="H82" s="23"/>
      <c r="I82" s="20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s="1" customFormat="1">
      <c r="B83" s="21"/>
      <c r="D83" s="24"/>
      <c r="F83" s="22"/>
      <c r="G83" s="23"/>
      <c r="H83" s="23"/>
      <c r="I83" s="20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s="1" customFormat="1">
      <c r="B84" s="21"/>
      <c r="D84" s="24"/>
      <c r="F84" s="22"/>
      <c r="G84" s="23"/>
      <c r="H84" s="23"/>
      <c r="I84" s="20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s="1" customFormat="1">
      <c r="B85" s="21"/>
      <c r="D85" s="24"/>
      <c r="F85" s="22"/>
      <c r="G85" s="23"/>
      <c r="H85" s="23"/>
      <c r="I85" s="20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s="1" customFormat="1">
      <c r="B86" s="21"/>
      <c r="D86" s="24"/>
      <c r="F86" s="22"/>
      <c r="G86" s="23"/>
      <c r="H86" s="23"/>
      <c r="I86" s="20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s="1" customFormat="1">
      <c r="B87" s="21"/>
      <c r="D87" s="24"/>
      <c r="F87" s="22"/>
      <c r="G87" s="23"/>
      <c r="H87" s="23"/>
      <c r="I87" s="20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s="1" customFormat="1">
      <c r="B88" s="21"/>
      <c r="D88" s="24"/>
      <c r="F88" s="22"/>
      <c r="G88" s="23"/>
      <c r="H88" s="23"/>
      <c r="I88" s="20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s="1" customFormat="1">
      <c r="B89" s="21"/>
      <c r="D89" s="24"/>
      <c r="F89" s="22"/>
      <c r="G89" s="23"/>
      <c r="H89" s="23"/>
      <c r="I89" s="20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s="1" customFormat="1">
      <c r="B90" s="21"/>
      <c r="D90" s="24"/>
      <c r="F90" s="22"/>
      <c r="G90" s="23"/>
      <c r="H90" s="23"/>
      <c r="I90" s="20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s="1" customFormat="1">
      <c r="B91" s="21"/>
      <c r="D91" s="24"/>
      <c r="F91" s="22"/>
      <c r="G91" s="23"/>
      <c r="H91" s="23"/>
      <c r="I91" s="20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s="1" customFormat="1">
      <c r="B92" s="21"/>
      <c r="D92" s="24"/>
      <c r="F92" s="22"/>
      <c r="G92" s="23"/>
      <c r="H92" s="23"/>
      <c r="I92" s="20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s="1" customFormat="1">
      <c r="B93" s="21"/>
      <c r="D93" s="24"/>
      <c r="F93" s="22"/>
      <c r="G93" s="23"/>
      <c r="H93" s="23"/>
      <c r="I93" s="20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s="1" customFormat="1">
      <c r="B94" s="21"/>
      <c r="D94" s="24"/>
      <c r="F94" s="22"/>
      <c r="G94" s="23"/>
      <c r="H94" s="23"/>
      <c r="I94" s="20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s="1" customFormat="1">
      <c r="B95" s="21"/>
      <c r="D95" s="24"/>
      <c r="F95" s="22"/>
      <c r="G95" s="23"/>
      <c r="H95" s="23"/>
      <c r="I95" s="20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s="1" customFormat="1">
      <c r="B96" s="21"/>
      <c r="D96" s="24"/>
      <c r="F96" s="22"/>
      <c r="G96" s="23"/>
      <c r="H96" s="23"/>
      <c r="I96" s="20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s="1" customFormat="1">
      <c r="B97" s="21"/>
      <c r="D97" s="24"/>
      <c r="F97" s="22"/>
      <c r="G97" s="23"/>
      <c r="H97" s="23"/>
      <c r="I97" s="20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s="1" customFormat="1">
      <c r="B98" s="21"/>
      <c r="D98" s="24"/>
      <c r="F98" s="22"/>
      <c r="G98" s="23"/>
      <c r="H98" s="23"/>
      <c r="I98" s="20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s="1" customFormat="1">
      <c r="B99" s="21"/>
      <c r="D99" s="24"/>
      <c r="F99" s="22"/>
      <c r="G99" s="23"/>
      <c r="H99" s="23"/>
      <c r="I99" s="20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s="1" customFormat="1">
      <c r="B100" s="21"/>
      <c r="D100" s="24"/>
      <c r="F100" s="22"/>
      <c r="G100" s="23"/>
      <c r="H100" s="23"/>
      <c r="I100" s="20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s="1" customFormat="1">
      <c r="B101" s="21"/>
      <c r="D101" s="24"/>
      <c r="F101" s="22"/>
      <c r="G101" s="23"/>
      <c r="H101" s="23"/>
      <c r="I101" s="20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s="1" customFormat="1">
      <c r="B102" s="21"/>
      <c r="D102" s="24"/>
      <c r="F102" s="22"/>
      <c r="G102" s="23"/>
      <c r="H102" s="23"/>
      <c r="I102" s="20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s="1" customFormat="1">
      <c r="B103" s="21"/>
      <c r="D103" s="24"/>
      <c r="F103" s="22"/>
      <c r="G103" s="23"/>
      <c r="H103" s="23"/>
      <c r="I103" s="20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s="1" customFormat="1">
      <c r="B104" s="21"/>
      <c r="D104" s="24"/>
      <c r="F104" s="22"/>
      <c r="G104" s="23"/>
      <c r="H104" s="23"/>
      <c r="I104" s="20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s="1" customFormat="1">
      <c r="B105" s="21"/>
      <c r="D105" s="24"/>
      <c r="F105" s="22"/>
      <c r="G105" s="23"/>
      <c r="H105" s="23"/>
      <c r="I105" s="2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s="1" customFormat="1">
      <c r="B106" s="21"/>
      <c r="D106" s="24"/>
      <c r="F106" s="22"/>
      <c r="G106" s="23"/>
      <c r="H106" s="23"/>
      <c r="I106" s="2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s="1" customFormat="1">
      <c r="B107" s="21"/>
      <c r="D107" s="24"/>
      <c r="F107" s="22"/>
      <c r="G107" s="23"/>
      <c r="H107" s="23"/>
      <c r="I107" s="20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s="1" customFormat="1">
      <c r="B108" s="21"/>
      <c r="D108" s="24"/>
      <c r="F108" s="22"/>
      <c r="G108" s="23"/>
      <c r="H108" s="23"/>
      <c r="I108" s="20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s="1" customFormat="1">
      <c r="B109" s="21"/>
      <c r="D109" s="24"/>
      <c r="F109" s="22"/>
      <c r="G109" s="23"/>
      <c r="H109" s="23"/>
      <c r="I109" s="20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s="1" customFormat="1">
      <c r="B110" s="21"/>
      <c r="D110" s="24"/>
      <c r="F110" s="22"/>
      <c r="G110" s="23"/>
      <c r="H110" s="23"/>
      <c r="I110" s="20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s="1" customFormat="1">
      <c r="B111" s="21"/>
      <c r="D111" s="24"/>
      <c r="F111" s="22"/>
      <c r="G111" s="23"/>
      <c r="H111" s="23"/>
      <c r="I111" s="20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s="1" customFormat="1">
      <c r="B112" s="21"/>
      <c r="D112" s="24"/>
      <c r="F112" s="22"/>
      <c r="G112" s="23"/>
      <c r="H112" s="23"/>
      <c r="I112" s="20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s="1" customFormat="1">
      <c r="B113" s="21"/>
      <c r="D113" s="24"/>
      <c r="F113" s="22"/>
      <c r="G113" s="23"/>
      <c r="H113" s="23"/>
      <c r="I113" s="20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s="1" customFormat="1">
      <c r="B114" s="21"/>
      <c r="D114" s="24"/>
      <c r="F114" s="22"/>
      <c r="G114" s="23"/>
      <c r="H114" s="23"/>
      <c r="I114" s="20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s="1" customFormat="1">
      <c r="B115" s="21"/>
      <c r="D115" s="24"/>
      <c r="F115" s="22"/>
      <c r="G115" s="23"/>
      <c r="H115" s="23"/>
      <c r="I115" s="20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s="1" customFormat="1">
      <c r="B116" s="21"/>
      <c r="D116" s="24"/>
      <c r="F116" s="22"/>
      <c r="G116" s="23"/>
      <c r="H116" s="23"/>
      <c r="I116" s="20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s="1" customFormat="1">
      <c r="B117" s="21"/>
      <c r="D117" s="24"/>
      <c r="F117" s="22"/>
      <c r="G117" s="23"/>
      <c r="H117" s="23"/>
      <c r="I117" s="20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s="1" customFormat="1">
      <c r="B118" s="21"/>
      <c r="D118" s="24"/>
      <c r="F118" s="22"/>
      <c r="G118" s="23"/>
      <c r="H118" s="23"/>
      <c r="I118" s="20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s="1" customFormat="1">
      <c r="B119" s="21"/>
      <c r="D119" s="24"/>
      <c r="F119" s="22"/>
      <c r="G119" s="23"/>
      <c r="H119" s="23"/>
      <c r="I119" s="20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s="1" customFormat="1">
      <c r="B120" s="21"/>
      <c r="D120" s="24"/>
      <c r="F120" s="22"/>
      <c r="G120" s="23"/>
      <c r="H120" s="23"/>
      <c r="I120" s="20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s="1" customFormat="1">
      <c r="B121" s="21"/>
      <c r="D121" s="24"/>
      <c r="F121" s="22"/>
      <c r="G121" s="23"/>
      <c r="H121" s="23"/>
      <c r="I121" s="20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s="1" customFormat="1">
      <c r="B122" s="21"/>
      <c r="D122" s="24"/>
      <c r="F122" s="22"/>
      <c r="G122" s="23"/>
      <c r="H122" s="23"/>
      <c r="I122" s="20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s="1" customFormat="1">
      <c r="B123" s="21"/>
      <c r="D123" s="24"/>
      <c r="F123" s="22"/>
      <c r="G123" s="23"/>
      <c r="H123" s="23"/>
      <c r="I123" s="20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s="1" customFormat="1">
      <c r="B124" s="21"/>
      <c r="D124" s="24"/>
      <c r="F124" s="22"/>
      <c r="G124" s="23"/>
      <c r="H124" s="23"/>
      <c r="I124" s="20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s="1" customFormat="1">
      <c r="B125" s="21"/>
      <c r="D125" s="24"/>
      <c r="F125" s="22"/>
      <c r="G125" s="23"/>
      <c r="H125" s="23"/>
      <c r="I125" s="20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s="1" customFormat="1">
      <c r="B126" s="21"/>
      <c r="D126" s="24"/>
      <c r="F126" s="22"/>
      <c r="G126" s="23"/>
      <c r="H126" s="23"/>
      <c r="I126" s="20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s="1" customFormat="1">
      <c r="B127" s="21"/>
      <c r="D127" s="24"/>
      <c r="F127" s="22"/>
      <c r="G127" s="23"/>
      <c r="H127" s="23"/>
      <c r="I127" s="20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s="1" customFormat="1">
      <c r="B128" s="21"/>
      <c r="D128" s="24"/>
      <c r="F128" s="22"/>
      <c r="G128" s="23"/>
      <c r="H128" s="23"/>
      <c r="I128" s="20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s="1" customFormat="1">
      <c r="B129" s="21"/>
      <c r="D129" s="24"/>
      <c r="F129" s="22"/>
      <c r="G129" s="23"/>
      <c r="H129" s="23"/>
      <c r="I129" s="20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s="1" customFormat="1">
      <c r="B130" s="21"/>
      <c r="D130" s="24"/>
      <c r="F130" s="22"/>
      <c r="G130" s="23"/>
      <c r="H130" s="23"/>
      <c r="I130" s="20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s="1" customFormat="1">
      <c r="B131" s="21"/>
      <c r="D131" s="24"/>
      <c r="F131" s="22"/>
      <c r="G131" s="23"/>
      <c r="H131" s="23"/>
      <c r="I131" s="20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s="1" customFormat="1">
      <c r="B132" s="21"/>
      <c r="D132" s="24"/>
      <c r="F132" s="22"/>
      <c r="G132" s="23"/>
      <c r="H132" s="23"/>
      <c r="I132" s="20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s="1" customFormat="1">
      <c r="B133" s="21"/>
      <c r="D133" s="24"/>
      <c r="F133" s="22"/>
      <c r="G133" s="23"/>
      <c r="H133" s="23"/>
      <c r="I133" s="20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s="1" customFormat="1">
      <c r="B134" s="21"/>
      <c r="D134" s="24"/>
      <c r="F134" s="22"/>
      <c r="G134" s="23"/>
      <c r="H134" s="23"/>
      <c r="I134" s="20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s="1" customFormat="1">
      <c r="B135" s="21"/>
      <c r="D135" s="24"/>
      <c r="F135" s="22"/>
      <c r="G135" s="23"/>
      <c r="H135" s="23"/>
      <c r="I135" s="20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s="1" customFormat="1">
      <c r="B136" s="21"/>
      <c r="D136" s="24"/>
      <c r="F136" s="22"/>
      <c r="G136" s="23"/>
      <c r="H136" s="23"/>
      <c r="I136" s="20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s="1" customFormat="1">
      <c r="B137" s="21"/>
      <c r="D137" s="24"/>
      <c r="F137" s="22"/>
      <c r="G137" s="23"/>
      <c r="H137" s="23"/>
      <c r="I137" s="20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s="1" customFormat="1">
      <c r="B138" s="21"/>
      <c r="D138" s="24"/>
      <c r="F138" s="22"/>
      <c r="G138" s="23"/>
      <c r="H138" s="23"/>
      <c r="I138" s="20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s="1" customFormat="1">
      <c r="B139" s="21"/>
      <c r="D139" s="24"/>
      <c r="F139" s="22"/>
      <c r="G139" s="23"/>
      <c r="H139" s="23"/>
      <c r="I139" s="20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s="1" customFormat="1">
      <c r="B140" s="21"/>
      <c r="D140" s="24"/>
      <c r="F140" s="22"/>
      <c r="G140" s="23"/>
      <c r="H140" s="23"/>
      <c r="I140" s="20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</sheetData>
  <mergeCells count="14">
    <mergeCell ref="D48:E48"/>
    <mergeCell ref="B50:D52"/>
    <mergeCell ref="B54:D60"/>
    <mergeCell ref="G30:I30"/>
    <mergeCell ref="G31:I31"/>
    <mergeCell ref="D44:F44"/>
    <mergeCell ref="D46:F46"/>
    <mergeCell ref="D47:F47"/>
    <mergeCell ref="D1:I1"/>
    <mergeCell ref="A8:I8"/>
    <mergeCell ref="G33:I33"/>
    <mergeCell ref="D42:F42"/>
    <mergeCell ref="D43:F43"/>
    <mergeCell ref="G29:I29"/>
  </mergeCells>
  <conditionalFormatting sqref="I48:I52">
    <cfRule type="expression" dxfId="13" priority="7" stopIfTrue="1">
      <formula>#REF!&lt;&gt;0</formula>
    </cfRule>
  </conditionalFormatting>
  <conditionalFormatting sqref="G48:H48">
    <cfRule type="expression" dxfId="12" priority="6" stopIfTrue="1">
      <formula>#REF!&lt;&gt;0</formula>
    </cfRule>
  </conditionalFormatting>
  <conditionalFormatting sqref="D47:I47">
    <cfRule type="expression" dxfId="11" priority="3" stopIfTrue="1">
      <formula>$D$13&lt;&gt;0</formula>
    </cfRule>
  </conditionalFormatting>
  <conditionalFormatting sqref="D44:H44">
    <cfRule type="expression" dxfId="10" priority="4" stopIfTrue="1">
      <formula>$D$13&lt;&gt;0</formula>
    </cfRule>
  </conditionalFormatting>
  <conditionalFormatting sqref="D46:I46">
    <cfRule type="expression" dxfId="9" priority="5" stopIfTrue="1">
      <formula>$D$13&lt;&gt;0</formula>
    </cfRule>
  </conditionalFormatting>
  <conditionalFormatting sqref="I37:I41">
    <cfRule type="cellIs" dxfId="8" priority="1" stopIfTrue="1" operator="between">
      <formula>$D37</formula>
      <formula>$F37</formula>
    </cfRule>
  </conditionalFormatting>
  <conditionalFormatting sqref="I44">
    <cfRule type="expression" dxfId="7" priority="2" stopIfTrue="1">
      <formula>$D$11&lt;&gt;0</formula>
    </cfRule>
  </conditionalFormatting>
  <printOptions horizontalCentered="1"/>
  <pageMargins left="0.78740157480314965" right="0.19685039370078741" top="0.78740157480314965" bottom="0.78740157480314965" header="0.51181102362204722" footer="0.51181102362204722"/>
  <pageSetup paperSize="9" scale="64" orientation="portrait" horizontalDpi="4294967294" verticalDpi="300" r:id="rId1"/>
  <headerFooter alignWithMargins="0">
    <oddFooter>&amp;L&amp;A&amp;RPágina &amp;P de &amp;N</oddFooter>
  </headerFooter>
  <ignoredErrors>
    <ignoredError sqref="I37:I4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view="pageBreakPreview" zoomScaleSheetLayoutView="100" workbookViewId="0">
      <selection activeCell="B3" sqref="B3"/>
    </sheetView>
  </sheetViews>
  <sheetFormatPr defaultRowHeight="14.25"/>
  <cols>
    <col min="1" max="1" width="6.28515625" style="56" customWidth="1"/>
    <col min="2" max="2" width="39.140625" style="31" bestFit="1" customWidth="1"/>
    <col min="3" max="3" width="19.28515625" style="54" customWidth="1"/>
    <col min="4" max="4" width="15.85546875" style="55" customWidth="1"/>
    <col min="5" max="5" width="9.28515625" style="55" bestFit="1" customWidth="1"/>
    <col min="6" max="6" width="9" style="30" customWidth="1"/>
    <col min="7" max="7" width="10.140625" style="31" customWidth="1"/>
    <col min="8" max="16384" width="9.140625" style="28"/>
  </cols>
  <sheetData>
    <row r="1" spans="1:8" ht="19.5" customHeight="1">
      <c r="B1" s="439"/>
      <c r="C1" s="439"/>
      <c r="D1" s="439"/>
      <c r="E1" s="439"/>
      <c r="F1" s="439"/>
      <c r="G1" s="439"/>
      <c r="H1" s="439"/>
    </row>
    <row r="2" spans="1:8" ht="18">
      <c r="A2" s="28"/>
      <c r="B2" s="440"/>
      <c r="C2" s="440"/>
      <c r="D2" s="440"/>
      <c r="E2" s="440"/>
      <c r="F2" s="440"/>
      <c r="G2" s="440"/>
      <c r="H2" s="440"/>
    </row>
    <row r="3" spans="1:8" ht="18">
      <c r="A3" s="357" t="str">
        <f>'Planilha Básica'!A3</f>
        <v>Proprietário: PREFEITURA MUNICIPAL DE CORDEIRÓPOLIS</v>
      </c>
      <c r="B3" s="26"/>
      <c r="C3" s="28"/>
      <c r="E3" s="27"/>
      <c r="G3" s="29"/>
      <c r="H3" s="29"/>
    </row>
    <row r="4" spans="1:8" ht="18">
      <c r="A4" s="357" t="str">
        <f>'Planilha Básica'!A4</f>
        <v>Obra : RECAPEAMENTO ASFÁLTICO</v>
      </c>
      <c r="B4" s="26"/>
      <c r="C4" s="28"/>
      <c r="E4" s="27"/>
      <c r="G4" s="29"/>
      <c r="H4" s="29"/>
    </row>
    <row r="5" spans="1:8">
      <c r="A5" s="357" t="str">
        <f>'Planilha Básica'!A5</f>
        <v>Local : RUA GUILHERME KRAUTER, RUA  JOSÉ OLIVA DEL TESO e AV. ARISTEU MARCICANO - MUNICÍPIO DE CORDEIRÓPOLIS / SP</v>
      </c>
      <c r="B5" s="26"/>
      <c r="C5" s="27"/>
      <c r="D5" s="27"/>
      <c r="E5" s="27"/>
    </row>
    <row r="6" spans="1:8">
      <c r="A6" s="26"/>
      <c r="B6" s="26"/>
      <c r="C6" s="27"/>
      <c r="D6" s="27"/>
      <c r="E6" s="27"/>
    </row>
    <row r="7" spans="1:8" ht="15.75">
      <c r="A7" s="441" t="s">
        <v>12</v>
      </c>
      <c r="B7" s="441"/>
      <c r="C7" s="441"/>
      <c r="D7" s="441"/>
      <c r="E7" s="441"/>
      <c r="F7" s="441"/>
      <c r="G7" s="441"/>
      <c r="H7" s="441"/>
    </row>
    <row r="8" spans="1:8" ht="15" thickBot="1">
      <c r="A8" s="32"/>
      <c r="B8" s="32"/>
      <c r="C8" s="32"/>
      <c r="D8" s="32"/>
      <c r="E8" s="32"/>
      <c r="F8" s="32"/>
    </row>
    <row r="9" spans="1:8" s="35" customFormat="1" ht="16.5">
      <c r="A9" s="33"/>
      <c r="B9" s="34"/>
      <c r="C9" s="444" t="s">
        <v>18</v>
      </c>
      <c r="D9" s="444" t="s">
        <v>19</v>
      </c>
      <c r="E9" s="447" t="s">
        <v>25</v>
      </c>
      <c r="F9" s="448"/>
      <c r="G9" s="447" t="s">
        <v>40</v>
      </c>
      <c r="H9" s="448"/>
    </row>
    <row r="10" spans="1:8" s="31" customFormat="1" ht="15.6" customHeight="1" thickBot="1">
      <c r="A10" s="36" t="s">
        <v>13</v>
      </c>
      <c r="B10" s="37"/>
      <c r="C10" s="445"/>
      <c r="D10" s="445"/>
      <c r="E10" s="449"/>
      <c r="F10" s="450"/>
      <c r="G10" s="449"/>
      <c r="H10" s="450"/>
    </row>
    <row r="11" spans="1:8" s="31" customFormat="1" ht="15.6" customHeight="1" thickBot="1">
      <c r="A11" s="38"/>
      <c r="B11" s="39"/>
      <c r="C11" s="446"/>
      <c r="D11" s="446"/>
      <c r="E11" s="57" t="s">
        <v>14</v>
      </c>
      <c r="F11" s="57" t="s">
        <v>15</v>
      </c>
      <c r="G11" s="57" t="s">
        <v>14</v>
      </c>
      <c r="H11" s="57" t="s">
        <v>15</v>
      </c>
    </row>
    <row r="12" spans="1:8" s="31" customFormat="1" ht="15.6" customHeight="1">
      <c r="A12" s="73"/>
      <c r="B12" s="74"/>
      <c r="C12" s="75"/>
      <c r="D12" s="76"/>
      <c r="E12" s="77"/>
      <c r="F12" s="78"/>
      <c r="G12" s="77"/>
      <c r="H12" s="78"/>
    </row>
    <row r="13" spans="1:8" s="31" customFormat="1" ht="15.6" customHeight="1">
      <c r="A13" s="79">
        <v>1</v>
      </c>
      <c r="B13" s="80" t="str">
        <f>'Planilha Básica'!D11</f>
        <v>SERVIÇOS PRELIMINARES</v>
      </c>
      <c r="C13" s="81">
        <f>'Planilha Básica'!I13</f>
        <v>4992.0200000000004</v>
      </c>
      <c r="D13" s="82">
        <f t="shared" ref="D13" si="0">C13/$C$20</f>
        <v>1.9130365869847205E-2</v>
      </c>
      <c r="E13" s="85">
        <v>100</v>
      </c>
      <c r="F13" s="84">
        <f t="shared" ref="F13" si="1">E13</f>
        <v>100</v>
      </c>
      <c r="G13" s="85"/>
      <c r="H13" s="84">
        <f t="shared" ref="H13" si="2">F13+G13</f>
        <v>100</v>
      </c>
    </row>
    <row r="14" spans="1:8" s="31" customFormat="1" ht="15.6" customHeight="1">
      <c r="A14" s="79"/>
      <c r="B14" s="80"/>
      <c r="C14" s="81"/>
      <c r="D14" s="82"/>
      <c r="E14" s="85"/>
      <c r="F14" s="84"/>
      <c r="G14" s="85"/>
      <c r="H14" s="84"/>
    </row>
    <row r="15" spans="1:8" s="31" customFormat="1" ht="15.6" customHeight="1">
      <c r="A15" s="79">
        <v>2</v>
      </c>
      <c r="B15" s="80" t="str">
        <f>'Planilha Básica'!D15</f>
        <v>PAVIMENTAÇÃO ASFÁLTICA - RECAPEAMENTO</v>
      </c>
      <c r="C15" s="81">
        <f>'Planilha Básica'!I20</f>
        <v>246592.08</v>
      </c>
      <c r="D15" s="82">
        <f t="shared" ref="D15:D17" si="3">C15/$C$20</f>
        <v>0.94498754231886706</v>
      </c>
      <c r="E15" s="85">
        <v>85</v>
      </c>
      <c r="F15" s="84">
        <f t="shared" ref="F15:F17" si="4">E15</f>
        <v>85</v>
      </c>
      <c r="G15" s="85">
        <v>15</v>
      </c>
      <c r="H15" s="84">
        <f t="shared" ref="H15" si="5">F15+G15</f>
        <v>100</v>
      </c>
    </row>
    <row r="16" spans="1:8" s="31" customFormat="1" ht="15.6" customHeight="1">
      <c r="A16" s="79"/>
      <c r="B16" s="80"/>
      <c r="C16" s="81"/>
      <c r="D16" s="82"/>
      <c r="E16" s="83"/>
      <c r="F16" s="84"/>
      <c r="G16" s="83"/>
      <c r="H16" s="84"/>
    </row>
    <row r="17" spans="1:8" s="31" customFormat="1" ht="15.6" customHeight="1">
      <c r="A17" s="79">
        <v>3</v>
      </c>
      <c r="B17" s="80" t="str">
        <f>'Planilha Básica'!D22</f>
        <v>SINALIZAÇÃO HORIZONTAL</v>
      </c>
      <c r="C17" s="81">
        <f>'Planilha Básica'!I24</f>
        <v>9363.34</v>
      </c>
      <c r="D17" s="82">
        <f t="shared" si="3"/>
        <v>3.5882091811285835E-2</v>
      </c>
      <c r="E17" s="85"/>
      <c r="F17" s="84">
        <f t="shared" si="4"/>
        <v>0</v>
      </c>
      <c r="G17" s="85">
        <v>100</v>
      </c>
      <c r="H17" s="84">
        <f t="shared" ref="H17" si="6">F17+G17</f>
        <v>100</v>
      </c>
    </row>
    <row r="18" spans="1:8" s="31" customFormat="1" ht="15.6" customHeight="1" thickBot="1">
      <c r="A18" s="348"/>
      <c r="B18" s="349"/>
      <c r="C18" s="350"/>
      <c r="D18" s="351"/>
      <c r="E18" s="352"/>
      <c r="F18" s="353"/>
      <c r="G18" s="352"/>
      <c r="H18" s="353"/>
    </row>
    <row r="19" spans="1:8" ht="17.25" thickBot="1">
      <c r="A19" s="40"/>
      <c r="B19" s="41"/>
      <c r="C19" s="42">
        <f>SUM(C12:C18)</f>
        <v>260947.43999999997</v>
      </c>
      <c r="D19" s="59"/>
      <c r="E19" s="43"/>
      <c r="F19" s="43"/>
      <c r="G19" s="43"/>
      <c r="H19" s="43"/>
    </row>
    <row r="20" spans="1:8" ht="15" thickBot="1">
      <c r="A20" s="44"/>
      <c r="B20" s="45" t="s">
        <v>16</v>
      </c>
      <c r="C20" s="46">
        <f>SUM(C12:C18)</f>
        <v>260947.43999999997</v>
      </c>
      <c r="D20" s="47">
        <f>SUM(D12:D18)</f>
        <v>1</v>
      </c>
      <c r="E20" s="48">
        <f>SUMPRODUCT(E12:E18,$D$12:$D$18)/100</f>
        <v>0.82236977684088419</v>
      </c>
      <c r="F20" s="49">
        <f>E20</f>
        <v>0.82236977684088419</v>
      </c>
      <c r="G20" s="48">
        <f>SUMPRODUCT(G12:G18,$D$12:$D$18)/100</f>
        <v>0.17763022315911592</v>
      </c>
      <c r="H20" s="58">
        <f>F20+G20</f>
        <v>1</v>
      </c>
    </row>
    <row r="21" spans="1:8" ht="15" thickBot="1">
      <c r="A21" s="50"/>
      <c r="B21" s="51" t="s">
        <v>17</v>
      </c>
      <c r="C21" s="52"/>
      <c r="D21" s="53"/>
      <c r="E21" s="442">
        <f>E20*$C$20</f>
        <v>214595.288</v>
      </c>
      <c r="F21" s="443"/>
      <c r="G21" s="442">
        <f>G20*$C$20</f>
        <v>46352.152000000009</v>
      </c>
      <c r="H21" s="443"/>
    </row>
    <row r="102" spans="2:8" s="56" customFormat="1" ht="90" customHeight="1">
      <c r="B102" s="31"/>
      <c r="C102" s="54"/>
      <c r="D102" s="55"/>
      <c r="E102" s="55"/>
      <c r="F102" s="30"/>
      <c r="G102" s="31"/>
      <c r="H102" s="28"/>
    </row>
  </sheetData>
  <mergeCells count="9">
    <mergeCell ref="B1:H1"/>
    <mergeCell ref="B2:H2"/>
    <mergeCell ref="A7:H7"/>
    <mergeCell ref="E21:F21"/>
    <mergeCell ref="G21:H21"/>
    <mergeCell ref="C9:C11"/>
    <mergeCell ref="D9:D11"/>
    <mergeCell ref="E9:F10"/>
    <mergeCell ref="G9:H10"/>
  </mergeCells>
  <printOptions horizontalCentered="1"/>
  <pageMargins left="0.11811023622047245" right="0.27559055118110237" top="0.6692913385826772" bottom="0.39370078740157483" header="0.19685039370078741" footer="0.11811023622047245"/>
  <pageSetup paperSize="9" scale="66" orientation="landscape" horizontalDpi="300" verticalDpi="300" r:id="rId1"/>
  <headerFooter alignWithMargins="0">
    <oddFooter>&amp;L&amp;A&amp;RPágina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5"/>
  <sheetViews>
    <sheetView tabSelected="1" view="pageBreakPreview" zoomScale="80" zoomScaleNormal="100" zoomScaleSheetLayoutView="80" workbookViewId="0">
      <selection activeCell="B6" sqref="B6:G6"/>
    </sheetView>
  </sheetViews>
  <sheetFormatPr defaultRowHeight="12.75"/>
  <cols>
    <col min="1" max="1" width="1.42578125" style="64" customWidth="1"/>
    <col min="2" max="2" width="9.140625" style="64"/>
    <col min="3" max="3" width="42.7109375" style="64" customWidth="1"/>
    <col min="4" max="4" width="2.140625" style="64" customWidth="1"/>
    <col min="5" max="5" width="1.85546875" style="64" customWidth="1"/>
    <col min="6" max="6" width="2.5703125" style="64" customWidth="1"/>
    <col min="7" max="7" width="2.42578125" style="64" customWidth="1"/>
    <col min="8" max="8" width="2.140625" style="64" customWidth="1"/>
    <col min="9" max="9" width="2.5703125" style="64" customWidth="1"/>
    <col min="10" max="10" width="2.140625" style="64" customWidth="1"/>
    <col min="11" max="11" width="5.85546875" style="64" customWidth="1"/>
    <col min="12" max="12" width="10.28515625" style="64" customWidth="1"/>
    <col min="13" max="13" width="2" style="64" hidden="1" customWidth="1"/>
    <col min="14" max="14" width="4" style="64" hidden="1" customWidth="1"/>
    <col min="15" max="15" width="14" style="64" customWidth="1"/>
    <col min="16" max="16" width="16.85546875" style="64" customWidth="1"/>
    <col min="17" max="17" width="11.85546875" style="64" customWidth="1"/>
    <col min="18" max="18" width="9.28515625" style="64" bestFit="1" customWidth="1"/>
    <col min="19" max="19" width="15.140625" style="64" customWidth="1"/>
    <col min="20" max="20" width="16.7109375" style="64" customWidth="1"/>
    <col min="21" max="21" width="9.28515625" style="64" bestFit="1" customWidth="1"/>
    <col min="22" max="23" width="9.140625" style="64"/>
    <col min="24" max="24" width="9.28515625" style="64" bestFit="1" customWidth="1"/>
    <col min="25" max="25" width="15.140625" style="64" customWidth="1"/>
    <col min="26" max="26" width="9.140625" style="64"/>
    <col min="27" max="27" width="12.28515625" style="64" customWidth="1"/>
    <col min="28" max="28" width="11" style="64" bestFit="1" customWidth="1"/>
    <col min="29" max="29" width="9.140625" style="64"/>
    <col min="30" max="30" width="14.140625" style="64" customWidth="1"/>
    <col min="31" max="31" width="12.28515625" style="64" customWidth="1"/>
    <col min="32" max="32" width="12.42578125" style="64" customWidth="1"/>
    <col min="33" max="33" width="9.28515625" style="64" bestFit="1" customWidth="1"/>
    <col min="34" max="16384" width="9.140625" style="64"/>
  </cols>
  <sheetData>
    <row r="1" spans="1:36" ht="15" thickBot="1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10"/>
      <c r="AA1" s="210"/>
      <c r="AB1" s="201"/>
      <c r="AC1" s="201"/>
      <c r="AD1" s="201"/>
      <c r="AE1" s="201"/>
      <c r="AF1" s="201"/>
      <c r="AG1" s="201"/>
      <c r="AH1" s="201"/>
      <c r="AI1" s="201"/>
      <c r="AJ1" s="201"/>
    </row>
    <row r="2" spans="1:36" ht="14.25">
      <c r="A2" s="203"/>
      <c r="B2" s="335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34" t="s">
        <v>89</v>
      </c>
      <c r="AB2" s="201"/>
      <c r="AC2" s="201"/>
      <c r="AD2" s="201"/>
      <c r="AE2" s="201"/>
      <c r="AF2" s="201"/>
      <c r="AG2" s="201"/>
      <c r="AH2" s="201"/>
      <c r="AI2" s="201"/>
      <c r="AJ2" s="201"/>
    </row>
    <row r="3" spans="1:36" ht="16.5" thickBot="1">
      <c r="A3" s="203"/>
      <c r="B3" s="333"/>
      <c r="C3" s="217"/>
      <c r="D3" s="217"/>
      <c r="E3" s="217"/>
      <c r="F3" s="217"/>
      <c r="G3" s="217"/>
      <c r="H3" s="217"/>
      <c r="I3" s="217"/>
      <c r="J3" s="217"/>
      <c r="K3" s="332" t="s">
        <v>88</v>
      </c>
      <c r="L3" s="331"/>
      <c r="M3" s="331"/>
      <c r="N3" s="331"/>
      <c r="O3" s="331"/>
      <c r="P3" s="331"/>
      <c r="Q3" s="331"/>
      <c r="R3" s="331"/>
      <c r="S3" s="331"/>
      <c r="T3" s="217"/>
      <c r="U3" s="217"/>
      <c r="V3" s="217"/>
      <c r="W3" s="217"/>
      <c r="X3" s="217"/>
      <c r="Y3" s="217"/>
      <c r="Z3" s="217"/>
      <c r="AA3" s="330" t="s">
        <v>87</v>
      </c>
      <c r="AB3" s="201"/>
      <c r="AC3" s="201"/>
      <c r="AD3" s="201"/>
      <c r="AE3" s="201"/>
      <c r="AF3" s="201"/>
      <c r="AG3" s="201"/>
      <c r="AH3" s="201"/>
      <c r="AI3" s="201"/>
      <c r="AJ3" s="201"/>
    </row>
    <row r="4" spans="1:36" ht="16.5" thickBot="1">
      <c r="A4" s="203"/>
      <c r="B4" s="302"/>
      <c r="C4" s="213"/>
      <c r="D4" s="213"/>
      <c r="E4" s="213"/>
      <c r="F4" s="213"/>
      <c r="G4" s="213"/>
      <c r="H4" s="213"/>
      <c r="I4" s="213"/>
      <c r="J4" s="213"/>
      <c r="K4" s="213"/>
      <c r="L4" s="329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7"/>
      <c r="AB4" s="201"/>
      <c r="AC4" s="201"/>
      <c r="AD4" s="201"/>
      <c r="AE4" s="201"/>
      <c r="AF4" s="201"/>
      <c r="AG4" s="201"/>
      <c r="AH4" s="201"/>
      <c r="AI4" s="201"/>
      <c r="AJ4" s="201"/>
    </row>
    <row r="5" spans="1:36">
      <c r="A5" s="237"/>
      <c r="B5" s="326" t="s">
        <v>86</v>
      </c>
      <c r="C5" s="225"/>
      <c r="D5" s="225"/>
      <c r="E5" s="225"/>
      <c r="F5" s="225"/>
      <c r="G5" s="320"/>
      <c r="H5" s="325" t="s">
        <v>85</v>
      </c>
      <c r="I5" s="322"/>
      <c r="J5" s="322"/>
      <c r="K5" s="324"/>
      <c r="L5" s="323"/>
      <c r="M5" s="322"/>
      <c r="N5" s="322"/>
      <c r="O5" s="318" t="s">
        <v>84</v>
      </c>
      <c r="P5" s="321"/>
      <c r="Q5" s="321"/>
      <c r="R5" s="321"/>
      <c r="S5" s="320"/>
      <c r="T5" s="319"/>
      <c r="U5" s="318" t="s">
        <v>83</v>
      </c>
      <c r="V5" s="225"/>
      <c r="W5" s="225"/>
      <c r="X5" s="225"/>
      <c r="Y5" s="225"/>
      <c r="Z5" s="317" t="s">
        <v>82</v>
      </c>
      <c r="AA5" s="316"/>
      <c r="AB5" s="232"/>
      <c r="AC5" s="232"/>
      <c r="AD5" s="232"/>
      <c r="AE5" s="232"/>
      <c r="AF5" s="232"/>
      <c r="AG5" s="232"/>
      <c r="AH5" s="232"/>
      <c r="AI5" s="232"/>
      <c r="AJ5" s="232"/>
    </row>
    <row r="6" spans="1:36" ht="15" customHeight="1" thickBot="1">
      <c r="A6" s="203"/>
      <c r="B6" s="460" t="s">
        <v>120</v>
      </c>
      <c r="C6" s="461"/>
      <c r="D6" s="461"/>
      <c r="E6" s="461"/>
      <c r="F6" s="461"/>
      <c r="G6" s="462"/>
      <c r="H6" s="463" t="s">
        <v>81</v>
      </c>
      <c r="I6" s="464"/>
      <c r="J6" s="464"/>
      <c r="K6" s="464"/>
      <c r="L6" s="455"/>
      <c r="M6" s="315"/>
      <c r="N6" s="315"/>
      <c r="O6" s="463" t="s">
        <v>94</v>
      </c>
      <c r="P6" s="464"/>
      <c r="Q6" s="464"/>
      <c r="R6" s="464"/>
      <c r="S6" s="455"/>
      <c r="T6" s="314"/>
      <c r="U6" s="465" t="str">
        <f>'[1]Planilha Básica'!A4</f>
        <v>Obra : RECAPEAMENTO ASFÁLTICO</v>
      </c>
      <c r="V6" s="466"/>
      <c r="W6" s="466"/>
      <c r="X6" s="466"/>
      <c r="Y6" s="466"/>
      <c r="Z6" s="451"/>
      <c r="AA6" s="452"/>
      <c r="AB6" s="201"/>
      <c r="AC6" s="201"/>
      <c r="AD6" s="313" t="s">
        <v>80</v>
      </c>
      <c r="AE6" s="312"/>
      <c r="AF6" s="312"/>
      <c r="AG6" s="312"/>
      <c r="AH6" s="312"/>
      <c r="AI6" s="311"/>
      <c r="AJ6" s="201"/>
    </row>
    <row r="7" spans="1:36" ht="15" thickBot="1">
      <c r="A7" s="203"/>
      <c r="B7" s="402"/>
      <c r="C7" s="402"/>
      <c r="D7" s="402"/>
      <c r="E7" s="402"/>
      <c r="F7" s="402"/>
      <c r="G7" s="402"/>
      <c r="H7" s="402"/>
      <c r="I7" s="402"/>
      <c r="J7" s="402"/>
      <c r="K7" s="403"/>
      <c r="L7" s="403"/>
      <c r="M7" s="403"/>
      <c r="N7" s="403"/>
      <c r="O7" s="403"/>
      <c r="P7" s="403"/>
      <c r="Q7" s="403"/>
      <c r="R7" s="403"/>
      <c r="S7" s="403"/>
      <c r="T7" s="404"/>
      <c r="U7" s="404"/>
      <c r="V7" s="403"/>
      <c r="W7" s="403"/>
      <c r="X7" s="403"/>
      <c r="Y7" s="403"/>
      <c r="Z7" s="403"/>
      <c r="AA7" s="403"/>
      <c r="AB7" s="201"/>
      <c r="AC7" s="201"/>
      <c r="AD7" s="202"/>
      <c r="AE7" s="201"/>
      <c r="AF7" s="201"/>
      <c r="AG7" s="201"/>
      <c r="AH7" s="201"/>
      <c r="AI7" s="202"/>
      <c r="AJ7" s="201"/>
    </row>
    <row r="8" spans="1:36" ht="15" thickBot="1">
      <c r="A8" s="203"/>
      <c r="B8" s="405" t="s">
        <v>79</v>
      </c>
      <c r="C8" s="406"/>
      <c r="D8" s="406"/>
      <c r="E8" s="406"/>
      <c r="F8" s="406"/>
      <c r="G8" s="406"/>
      <c r="H8" s="406"/>
      <c r="I8" s="406"/>
      <c r="J8" s="406"/>
      <c r="K8" s="406"/>
      <c r="L8" s="407"/>
      <c r="M8" s="310"/>
      <c r="N8" s="310"/>
      <c r="O8" s="408" t="s">
        <v>78</v>
      </c>
      <c r="P8" s="406"/>
      <c r="Q8" s="406"/>
      <c r="R8" s="406"/>
      <c r="S8" s="406"/>
      <c r="T8" s="409"/>
      <c r="U8" s="409"/>
      <c r="V8" s="406"/>
      <c r="W8" s="406"/>
      <c r="X8" s="406"/>
      <c r="Y8" s="406"/>
      <c r="Z8" s="410"/>
      <c r="AA8" s="411"/>
      <c r="AB8" s="201"/>
      <c r="AC8" s="201"/>
      <c r="AD8" s="201"/>
      <c r="AE8" s="201"/>
      <c r="AF8" s="201"/>
      <c r="AG8" s="201"/>
      <c r="AH8" s="201"/>
      <c r="AI8" s="201"/>
      <c r="AJ8" s="201"/>
    </row>
    <row r="9" spans="1:36" ht="15.75" thickTop="1" thickBot="1">
      <c r="A9" s="203"/>
      <c r="B9" s="308"/>
      <c r="C9" s="307"/>
      <c r="D9" s="412" t="s">
        <v>77</v>
      </c>
      <c r="E9" s="413"/>
      <c r="F9" s="413"/>
      <c r="G9" s="414"/>
      <c r="H9" s="415"/>
      <c r="I9" s="415"/>
      <c r="J9" s="306" t="s">
        <v>76</v>
      </c>
      <c r="K9" s="305" t="s">
        <v>75</v>
      </c>
      <c r="L9" s="304"/>
      <c r="M9" s="303"/>
      <c r="N9" s="303"/>
      <c r="O9" s="453" t="s">
        <v>121</v>
      </c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  <c r="AA9" s="455"/>
      <c r="AB9" s="201"/>
      <c r="AC9" s="201"/>
      <c r="AD9" s="201"/>
      <c r="AE9" s="201"/>
      <c r="AF9" s="201"/>
      <c r="AG9" s="201"/>
      <c r="AH9" s="201"/>
      <c r="AI9" s="201"/>
      <c r="AJ9" s="201"/>
    </row>
    <row r="10" spans="1:36" ht="15" thickBot="1">
      <c r="A10" s="203"/>
      <c r="B10" s="302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301"/>
      <c r="N10" s="301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300"/>
      <c r="AB10" s="201"/>
      <c r="AC10" s="201"/>
      <c r="AD10" s="201"/>
      <c r="AE10" s="201"/>
      <c r="AF10" s="201"/>
      <c r="AG10" s="201"/>
      <c r="AH10" s="201"/>
      <c r="AI10" s="201"/>
      <c r="AJ10" s="201"/>
    </row>
    <row r="11" spans="1:36" ht="15" thickBot="1">
      <c r="A11" s="203"/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26" t="s">
        <v>74</v>
      </c>
      <c r="N11" s="299" t="s">
        <v>73</v>
      </c>
      <c r="O11" s="226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8"/>
      <c r="AA11" s="298"/>
      <c r="AB11" s="201"/>
      <c r="AC11" s="201"/>
      <c r="AD11" s="201"/>
      <c r="AE11" s="201"/>
      <c r="AF11" s="201"/>
      <c r="AG11" s="201"/>
      <c r="AH11" s="201"/>
      <c r="AI11" s="201"/>
      <c r="AJ11" s="201"/>
    </row>
    <row r="12" spans="1:36" ht="15" thickBot="1">
      <c r="A12" s="203"/>
      <c r="B12" s="283"/>
      <c r="C12" s="297"/>
      <c r="D12" s="283"/>
      <c r="E12" s="283"/>
      <c r="F12" s="283"/>
      <c r="G12" s="283"/>
      <c r="H12" s="283"/>
      <c r="I12" s="283"/>
      <c r="J12" s="283"/>
      <c r="K12" s="283"/>
      <c r="L12" s="283"/>
      <c r="M12" s="296" t="s">
        <v>72</v>
      </c>
      <c r="N12" s="283"/>
      <c r="O12" s="456"/>
      <c r="P12" s="456"/>
      <c r="Q12" s="456"/>
      <c r="R12" s="456"/>
      <c r="S12" s="456"/>
      <c r="T12" s="456"/>
      <c r="U12" s="456"/>
      <c r="V12" s="456"/>
      <c r="W12" s="456"/>
      <c r="X12" s="283"/>
      <c r="Y12" s="295"/>
      <c r="Z12" s="282"/>
      <c r="AA12" s="282"/>
      <c r="AB12" s="201"/>
      <c r="AC12" s="201"/>
      <c r="AD12" s="294"/>
      <c r="AE12" s="201"/>
      <c r="AF12" s="294"/>
      <c r="AG12" s="201"/>
      <c r="AH12" s="201"/>
      <c r="AI12" s="201"/>
      <c r="AJ12" s="201"/>
    </row>
    <row r="13" spans="1:36" ht="15" thickBot="1">
      <c r="A13" s="203"/>
      <c r="B13" s="457" t="s">
        <v>71</v>
      </c>
      <c r="C13" s="457"/>
      <c r="D13" s="457"/>
      <c r="E13" s="457"/>
      <c r="F13" s="457"/>
      <c r="G13" s="457"/>
      <c r="H13" s="457"/>
      <c r="I13" s="457"/>
      <c r="J13" s="457"/>
      <c r="K13" s="293"/>
      <c r="L13" s="293"/>
      <c r="M13" s="292"/>
      <c r="N13" s="292"/>
      <c r="O13" s="458" t="str">
        <f>IF(C9&lt;&gt;0,"Financiamento","Repasse")</f>
        <v>Repasse</v>
      </c>
      <c r="P13" s="458"/>
      <c r="Q13" s="458"/>
      <c r="R13" s="458"/>
      <c r="S13" s="459" t="s">
        <v>69</v>
      </c>
      <c r="T13" s="459"/>
      <c r="U13" s="459"/>
      <c r="V13" s="459"/>
      <c r="W13" s="459"/>
      <c r="X13" s="459"/>
      <c r="Y13" s="291" t="s">
        <v>11</v>
      </c>
      <c r="Z13" s="282" t="s">
        <v>70</v>
      </c>
      <c r="AA13" s="282" t="s">
        <v>69</v>
      </c>
      <c r="AB13" s="201"/>
      <c r="AC13" s="201"/>
      <c r="AD13" s="290"/>
      <c r="AE13" s="201"/>
      <c r="AF13" s="290"/>
      <c r="AG13" s="201"/>
      <c r="AH13" s="201"/>
      <c r="AI13" s="201"/>
      <c r="AJ13" s="201"/>
    </row>
    <row r="14" spans="1:36" ht="30" customHeight="1" thickBot="1">
      <c r="A14" s="203"/>
      <c r="B14" s="289" t="s">
        <v>1</v>
      </c>
      <c r="C14" s="456" t="s">
        <v>68</v>
      </c>
      <c r="D14" s="456"/>
      <c r="E14" s="456"/>
      <c r="F14" s="456"/>
      <c r="G14" s="456"/>
      <c r="H14" s="456"/>
      <c r="I14" s="456"/>
      <c r="J14" s="456"/>
      <c r="K14" s="283"/>
      <c r="L14" s="288" t="s">
        <v>67</v>
      </c>
      <c r="M14" s="287" t="s">
        <v>66</v>
      </c>
      <c r="N14" s="287" t="s">
        <v>65</v>
      </c>
      <c r="O14" s="286" t="s">
        <v>64</v>
      </c>
      <c r="P14" s="286" t="s">
        <v>63</v>
      </c>
      <c r="Q14" s="286" t="s">
        <v>62</v>
      </c>
      <c r="R14" s="286" t="s">
        <v>61</v>
      </c>
      <c r="S14" s="285" t="s">
        <v>60</v>
      </c>
      <c r="T14" s="284" t="s">
        <v>59</v>
      </c>
      <c r="U14" s="284" t="s">
        <v>57</v>
      </c>
      <c r="V14" s="285" t="s">
        <v>58</v>
      </c>
      <c r="W14" s="284" t="s">
        <v>57</v>
      </c>
      <c r="X14" s="284" t="s">
        <v>56</v>
      </c>
      <c r="Y14" s="283" t="s">
        <v>55</v>
      </c>
      <c r="Z14" s="282" t="s">
        <v>54</v>
      </c>
      <c r="AA14" s="282" t="s">
        <v>53</v>
      </c>
      <c r="AB14" s="201"/>
      <c r="AC14" s="201"/>
      <c r="AD14" s="281" t="s">
        <v>52</v>
      </c>
      <c r="AE14" s="281" t="s">
        <v>51</v>
      </c>
      <c r="AF14" s="281" t="s">
        <v>50</v>
      </c>
      <c r="AG14" s="201"/>
      <c r="AH14" s="201"/>
      <c r="AI14" s="201"/>
      <c r="AJ14" s="201"/>
    </row>
    <row r="15" spans="1:36" ht="17.25" thickBot="1">
      <c r="A15" s="237"/>
      <c r="B15" s="271">
        <f>Cronograma!A13</f>
        <v>1</v>
      </c>
      <c r="C15" s="270" t="str">
        <f>Cronograma!B13</f>
        <v>SERVIÇOS PRELIMINARES</v>
      </c>
      <c r="D15" s="267"/>
      <c r="E15" s="267"/>
      <c r="F15" s="267"/>
      <c r="G15" s="267"/>
      <c r="H15" s="267"/>
      <c r="I15" s="267"/>
      <c r="J15" s="267"/>
      <c r="K15" s="267"/>
      <c r="L15" s="258"/>
      <c r="M15" s="266"/>
      <c r="N15" s="266"/>
      <c r="O15" s="262">
        <f>Y15*R15</f>
        <v>4703.2004491019343</v>
      </c>
      <c r="P15" s="265"/>
      <c r="Q15" s="265"/>
      <c r="R15" s="261">
        <f>100%-U15</f>
        <v>0.94214375124737759</v>
      </c>
      <c r="S15" s="262">
        <f>U15*Y15</f>
        <v>288.81955089806598</v>
      </c>
      <c r="T15" s="264"/>
      <c r="U15" s="263">
        <f>AF19</f>
        <v>5.7856248752622373E-2</v>
      </c>
      <c r="V15" s="262"/>
      <c r="W15" s="261"/>
      <c r="X15" s="260">
        <f>U15+R15</f>
        <v>1</v>
      </c>
      <c r="Y15" s="259">
        <f>Cronograma!C13</f>
        <v>4992.0200000000004</v>
      </c>
      <c r="Z15" s="269"/>
      <c r="AA15" s="257" t="s">
        <v>48</v>
      </c>
      <c r="AB15" s="268"/>
      <c r="AC15" s="280"/>
      <c r="AD15" s="275">
        <f>'Planilha Básica'!I26-QCI!AE15</f>
        <v>15097.440000000002</v>
      </c>
      <c r="AE15" s="390">
        <v>245850</v>
      </c>
      <c r="AF15" s="275">
        <f>AD15*AG15</f>
        <v>15097.440000000002</v>
      </c>
      <c r="AG15" s="278">
        <f>AE15/AE17</f>
        <v>1</v>
      </c>
      <c r="AH15" s="232"/>
      <c r="AI15" s="232"/>
      <c r="AJ15" s="232"/>
    </row>
    <row r="16" spans="1:36" ht="17.25" thickBot="1">
      <c r="A16" s="237"/>
      <c r="B16" s="273"/>
      <c r="C16" s="272"/>
      <c r="D16" s="267"/>
      <c r="E16" s="267"/>
      <c r="F16" s="267"/>
      <c r="G16" s="267"/>
      <c r="H16" s="267"/>
      <c r="I16" s="267"/>
      <c r="J16" s="267"/>
      <c r="K16" s="267"/>
      <c r="L16" s="258"/>
      <c r="M16" s="266"/>
      <c r="N16" s="266"/>
      <c r="O16" s="262"/>
      <c r="P16" s="265"/>
      <c r="Q16" s="265"/>
      <c r="R16" s="261"/>
      <c r="S16" s="262"/>
      <c r="T16" s="264"/>
      <c r="U16" s="263"/>
      <c r="V16" s="262"/>
      <c r="W16" s="261"/>
      <c r="X16" s="260"/>
      <c r="Y16" s="259"/>
      <c r="Z16" s="269"/>
      <c r="AA16" s="257"/>
      <c r="AB16" s="268"/>
      <c r="AC16" s="279" t="s">
        <v>49</v>
      </c>
      <c r="AD16" s="275"/>
      <c r="AE16" s="275"/>
      <c r="AF16" s="275"/>
      <c r="AG16" s="278">
        <f>AE16/AE17</f>
        <v>0</v>
      </c>
      <c r="AH16" s="232"/>
      <c r="AI16" s="232"/>
      <c r="AJ16" s="232"/>
    </row>
    <row r="17" spans="1:36" ht="21" customHeight="1" thickBot="1">
      <c r="A17" s="237"/>
      <c r="B17" s="271">
        <f>Cronograma!A15</f>
        <v>2</v>
      </c>
      <c r="C17" s="270" t="str">
        <f>Cronograma!B15</f>
        <v>PAVIMENTAÇÃO ASFÁLTICA - RECAPEAMENTO</v>
      </c>
      <c r="D17" s="267"/>
      <c r="E17" s="267"/>
      <c r="F17" s="267"/>
      <c r="G17" s="267"/>
      <c r="H17" s="267"/>
      <c r="I17" s="267"/>
      <c r="J17" s="267"/>
      <c r="K17" s="267"/>
      <c r="L17" s="258"/>
      <c r="M17" s="266"/>
      <c r="N17" s="266"/>
      <c r="O17" s="262">
        <f>Y17*R17</f>
        <v>232325.18727909343</v>
      </c>
      <c r="P17" s="265"/>
      <c r="Q17" s="265"/>
      <c r="R17" s="261">
        <f>R15</f>
        <v>0.94214375124737759</v>
      </c>
      <c r="S17" s="262">
        <f>U17*Y17</f>
        <v>14266.892720906555</v>
      </c>
      <c r="T17" s="264"/>
      <c r="U17" s="263">
        <f>U15</f>
        <v>5.7856248752622373E-2</v>
      </c>
      <c r="V17" s="262"/>
      <c r="W17" s="261"/>
      <c r="X17" s="260">
        <f>U17+R17</f>
        <v>1</v>
      </c>
      <c r="Y17" s="259">
        <f>Cronograma!C15</f>
        <v>246592.08</v>
      </c>
      <c r="Z17" s="269"/>
      <c r="AA17" s="257" t="s">
        <v>48</v>
      </c>
      <c r="AB17" s="268"/>
      <c r="AC17" s="232"/>
      <c r="AD17" s="232"/>
      <c r="AE17" s="276">
        <f>SUM(AE15:AE16)</f>
        <v>245850</v>
      </c>
      <c r="AF17" s="276">
        <f>SUM(AF15:AF16)</f>
        <v>15097.440000000002</v>
      </c>
      <c r="AG17" s="232"/>
      <c r="AH17" s="232"/>
      <c r="AI17" s="232"/>
      <c r="AJ17" s="232"/>
    </row>
    <row r="18" spans="1:36" ht="13.5" thickBot="1">
      <c r="A18" s="237"/>
      <c r="B18" s="273"/>
      <c r="C18" s="272"/>
      <c r="D18" s="267"/>
      <c r="E18" s="267"/>
      <c r="F18" s="267"/>
      <c r="G18" s="267"/>
      <c r="H18" s="267"/>
      <c r="I18" s="267"/>
      <c r="J18" s="267"/>
      <c r="K18" s="267"/>
      <c r="L18" s="258"/>
      <c r="M18" s="266"/>
      <c r="N18" s="266"/>
      <c r="O18" s="262"/>
      <c r="P18" s="265"/>
      <c r="Q18" s="265"/>
      <c r="R18" s="261"/>
      <c r="S18" s="262"/>
      <c r="T18" s="264"/>
      <c r="U18" s="263"/>
      <c r="V18" s="262"/>
      <c r="W18" s="261"/>
      <c r="X18" s="260"/>
      <c r="Y18" s="259"/>
      <c r="Z18" s="269"/>
      <c r="AA18" s="257"/>
      <c r="AB18" s="268"/>
      <c r="AC18" s="277"/>
      <c r="AD18" s="232"/>
      <c r="AE18" s="276">
        <f>AE17+AF17</f>
        <v>260947.44</v>
      </c>
      <c r="AF18" s="232"/>
      <c r="AG18" s="232"/>
      <c r="AH18" s="232"/>
      <c r="AI18" s="232"/>
      <c r="AJ18" s="232"/>
    </row>
    <row r="19" spans="1:36" ht="17.25" thickBot="1">
      <c r="A19" s="237"/>
      <c r="B19" s="271">
        <f>Cronograma!A17</f>
        <v>3</v>
      </c>
      <c r="C19" s="270" t="str">
        <f>Cronograma!B17</f>
        <v>SINALIZAÇÃO HORIZONTAL</v>
      </c>
      <c r="D19" s="267"/>
      <c r="E19" s="267"/>
      <c r="F19" s="267"/>
      <c r="G19" s="267"/>
      <c r="H19" s="267"/>
      <c r="I19" s="267"/>
      <c r="J19" s="267"/>
      <c r="K19" s="267"/>
      <c r="L19" s="258"/>
      <c r="M19" s="266"/>
      <c r="N19" s="266"/>
      <c r="O19" s="262">
        <f>Y19*R19</f>
        <v>8821.6122718046208</v>
      </c>
      <c r="P19" s="265"/>
      <c r="Q19" s="265"/>
      <c r="R19" s="261">
        <f>R17</f>
        <v>0.94214375124737759</v>
      </c>
      <c r="S19" s="262">
        <f>U19*Y19</f>
        <v>541.7277281953792</v>
      </c>
      <c r="T19" s="264"/>
      <c r="U19" s="263">
        <f>U17</f>
        <v>5.7856248752622373E-2</v>
      </c>
      <c r="V19" s="262"/>
      <c r="W19" s="261"/>
      <c r="X19" s="260">
        <f>U19+R19</f>
        <v>1</v>
      </c>
      <c r="Y19" s="259">
        <f>Cronograma!C17</f>
        <v>9363.34</v>
      </c>
      <c r="Z19" s="269"/>
      <c r="AA19" s="257" t="s">
        <v>48</v>
      </c>
      <c r="AB19" s="268"/>
      <c r="AC19" s="232"/>
      <c r="AD19" s="275"/>
      <c r="AE19" s="274">
        <f>AE17/AE18</f>
        <v>0.94214375124737759</v>
      </c>
      <c r="AF19" s="274">
        <f>AF17/AE18</f>
        <v>5.7856248752622373E-2</v>
      </c>
      <c r="AG19" s="232"/>
      <c r="AH19" s="232"/>
      <c r="AI19" s="232"/>
      <c r="AJ19" s="232"/>
    </row>
    <row r="20" spans="1:36" ht="17.25" thickBot="1">
      <c r="A20" s="237"/>
      <c r="B20" s="273"/>
      <c r="C20" s="272"/>
      <c r="D20" s="267"/>
      <c r="E20" s="267"/>
      <c r="F20" s="267"/>
      <c r="G20" s="267"/>
      <c r="H20" s="267"/>
      <c r="I20" s="267"/>
      <c r="J20" s="267"/>
      <c r="K20" s="267"/>
      <c r="L20" s="258"/>
      <c r="M20" s="266"/>
      <c r="N20" s="266"/>
      <c r="O20" s="262"/>
      <c r="P20" s="265"/>
      <c r="Q20" s="265"/>
      <c r="R20" s="261"/>
      <c r="S20" s="262"/>
      <c r="T20" s="264"/>
      <c r="U20" s="263"/>
      <c r="V20" s="262"/>
      <c r="W20" s="261"/>
      <c r="X20" s="260"/>
      <c r="Y20" s="259"/>
      <c r="Z20" s="269"/>
      <c r="AA20" s="257"/>
      <c r="AB20" s="268" t="str">
        <f>IF("#ref!"=1,"ERRO - VALOR SUPERA LIMITE",IF("#ref!"=1,"ERRO - VALOR INFERIOR AO ESTABELECIDO",""))</f>
        <v/>
      </c>
      <c r="AC20" s="232"/>
      <c r="AD20" s="275"/>
      <c r="AE20" s="274"/>
      <c r="AF20" s="274"/>
      <c r="AG20" s="232"/>
      <c r="AH20" s="232"/>
      <c r="AI20" s="232"/>
      <c r="AJ20" s="232"/>
    </row>
    <row r="21" spans="1:36" ht="17.25" thickBot="1">
      <c r="A21" s="237"/>
      <c r="B21" s="256"/>
      <c r="C21" s="255"/>
      <c r="D21" s="254"/>
      <c r="E21" s="253"/>
      <c r="F21" s="253"/>
      <c r="G21" s="469"/>
      <c r="H21" s="469"/>
      <c r="I21" s="469"/>
      <c r="J21" s="469"/>
      <c r="K21" s="469"/>
      <c r="L21" s="252"/>
      <c r="M21" s="251"/>
      <c r="N21" s="251"/>
      <c r="O21" s="249">
        <f>SUM(O15:O20)</f>
        <v>245850</v>
      </c>
      <c r="P21" s="250">
        <f>SUM(P15:P20)</f>
        <v>0</v>
      </c>
      <c r="Q21" s="250">
        <f>SUM(Q15:Q20)</f>
        <v>0</v>
      </c>
      <c r="R21" s="247">
        <f>ROUND(O21/$Y21,4)</f>
        <v>0.94210000000000005</v>
      </c>
      <c r="S21" s="249">
        <f>SUM(S15:S20)</f>
        <v>15097.44</v>
      </c>
      <c r="T21" s="248">
        <f>SUM(T15:T20)</f>
        <v>0</v>
      </c>
      <c r="U21" s="247">
        <f>S21/Y21</f>
        <v>5.7856248752622373E-2</v>
      </c>
      <c r="V21" s="248"/>
      <c r="W21" s="247"/>
      <c r="X21" s="247">
        <f>U21+R21</f>
        <v>0.99995624875262246</v>
      </c>
      <c r="Y21" s="246">
        <f>SUM(Y15:Y20)</f>
        <v>260947.43999999997</v>
      </c>
      <c r="Z21" s="245"/>
      <c r="AA21" s="239"/>
      <c r="AB21" s="244">
        <f>O21+S21+V21</f>
        <v>260947.44</v>
      </c>
      <c r="AC21" s="232"/>
      <c r="AD21" s="215"/>
      <c r="AE21" s="214"/>
      <c r="AF21" s="214"/>
      <c r="AG21" s="232"/>
      <c r="AH21" s="232"/>
      <c r="AI21" s="232"/>
      <c r="AJ21" s="232"/>
    </row>
    <row r="22" spans="1:36" ht="15.75" thickBot="1">
      <c r="A22" s="237"/>
      <c r="B22" s="241"/>
      <c r="C22" s="241"/>
      <c r="D22" s="241"/>
      <c r="E22" s="241"/>
      <c r="F22" s="241"/>
      <c r="G22" s="471"/>
      <c r="H22" s="471"/>
      <c r="I22" s="471"/>
      <c r="J22" s="471"/>
      <c r="K22" s="471"/>
      <c r="L22" s="243"/>
      <c r="M22" s="243"/>
      <c r="N22" s="243"/>
      <c r="O22" s="242"/>
      <c r="P22" s="241"/>
      <c r="Q22" s="241"/>
      <c r="R22" s="241"/>
      <c r="S22" s="234"/>
      <c r="T22" s="241"/>
      <c r="U22" s="241"/>
      <c r="V22" s="242"/>
      <c r="W22" s="242"/>
      <c r="X22" s="242"/>
      <c r="Y22" s="234" t="str">
        <f>IF(SUM(Y15:Y20)=0,"",IF(SUM(Y15:Y20)&lt;&gt;AB21,"ERRO",""))</f>
        <v/>
      </c>
      <c r="Z22" s="240"/>
      <c r="AA22" s="239"/>
      <c r="AB22" s="232"/>
      <c r="AC22" s="232"/>
      <c r="AD22" s="232"/>
      <c r="AE22" s="238"/>
      <c r="AF22" s="238"/>
      <c r="AG22" s="232"/>
      <c r="AH22" s="232"/>
      <c r="AI22" s="232"/>
      <c r="AJ22" s="232"/>
    </row>
    <row r="23" spans="1:36" ht="13.5" thickTop="1">
      <c r="A23" s="237"/>
      <c r="B23" s="225"/>
      <c r="C23" s="225"/>
      <c r="D23" s="225"/>
      <c r="E23" s="225"/>
      <c r="F23" s="225"/>
      <c r="G23" s="236"/>
      <c r="H23" s="236"/>
      <c r="I23" s="236"/>
      <c r="J23" s="236"/>
      <c r="K23" s="236"/>
      <c r="L23" s="236"/>
      <c r="M23" s="236"/>
      <c r="N23" s="236"/>
      <c r="O23" s="235"/>
      <c r="P23" s="225"/>
      <c r="Q23" s="225"/>
      <c r="R23" s="225"/>
      <c r="S23" s="234"/>
      <c r="T23" s="225"/>
      <c r="U23" s="236"/>
      <c r="V23" s="358"/>
      <c r="W23" s="359"/>
      <c r="X23" s="359"/>
      <c r="Y23" s="233" t="s">
        <v>47</v>
      </c>
      <c r="Z23" s="230"/>
      <c r="AA23" s="229"/>
      <c r="AB23" s="228"/>
      <c r="AC23" s="228"/>
      <c r="AD23" s="232"/>
      <c r="AE23" s="232"/>
      <c r="AF23" s="232"/>
      <c r="AG23" s="228"/>
      <c r="AH23" s="228"/>
      <c r="AI23" s="228"/>
      <c r="AJ23" s="228"/>
    </row>
    <row r="24" spans="1:36">
      <c r="A24" s="225"/>
      <c r="B24" s="225"/>
      <c r="C24" s="225"/>
      <c r="D24" s="225"/>
      <c r="E24" s="226"/>
      <c r="F24" s="225"/>
      <c r="G24" s="225"/>
      <c r="H24" s="226"/>
      <c r="I24" s="226"/>
      <c r="J24" s="226"/>
      <c r="K24" s="225"/>
      <c r="L24" s="225"/>
      <c r="M24" s="225"/>
      <c r="N24" s="225"/>
      <c r="O24" s="231" t="str">
        <f>IF(P21&lt;&gt;0,"ERRO - ITEM NÃO ACEITA UTILIZAÇÃO DE REPASSE - SOMENTE CONTRAPARTIDA","")</f>
        <v/>
      </c>
      <c r="P24" s="231"/>
      <c r="Q24" s="225"/>
      <c r="R24" s="225"/>
      <c r="S24" s="225"/>
      <c r="T24" s="225"/>
      <c r="U24" s="236"/>
      <c r="V24" s="360"/>
      <c r="W24" s="230"/>
      <c r="X24" s="230"/>
      <c r="Y24" s="230" t="s">
        <v>46</v>
      </c>
      <c r="Z24" s="230"/>
      <c r="AA24" s="229"/>
      <c r="AB24" s="223"/>
      <c r="AC24" s="223"/>
      <c r="AD24" s="228"/>
      <c r="AE24" s="228"/>
      <c r="AF24" s="228"/>
      <c r="AG24" s="223"/>
      <c r="AH24" s="223"/>
      <c r="AI24" s="223"/>
      <c r="AJ24" s="223"/>
    </row>
    <row r="25" spans="1:36" ht="17.25" thickBot="1">
      <c r="A25" s="225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6"/>
      <c r="M25" s="226"/>
      <c r="N25" s="226"/>
      <c r="O25" s="226"/>
      <c r="P25" s="226"/>
      <c r="Q25" s="226"/>
      <c r="R25" s="226"/>
      <c r="S25" s="225"/>
      <c r="T25" s="225"/>
      <c r="U25" s="225"/>
      <c r="V25" s="361"/>
      <c r="W25" s="224"/>
      <c r="X25" s="224"/>
      <c r="Y25" s="224"/>
      <c r="Z25" s="224" t="s">
        <v>45</v>
      </c>
      <c r="AA25" s="362"/>
      <c r="AB25" s="223"/>
      <c r="AC25" s="223"/>
      <c r="AD25" s="215"/>
      <c r="AE25" s="215"/>
      <c r="AF25" s="215"/>
      <c r="AG25" s="223"/>
      <c r="AH25" s="223"/>
      <c r="AI25" s="223"/>
      <c r="AJ25" s="223"/>
    </row>
    <row r="26" spans="1:36" ht="16.5">
      <c r="A26" s="217"/>
      <c r="B26" s="222" t="s">
        <v>107</v>
      </c>
      <c r="C26" s="217"/>
      <c r="D26" s="221" t="s">
        <v>44</v>
      </c>
      <c r="E26" s="221"/>
      <c r="F26" s="221"/>
      <c r="G26" s="221"/>
      <c r="H26" s="221"/>
      <c r="I26" s="221"/>
      <c r="J26" s="221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6"/>
      <c r="AB26" s="219"/>
      <c r="AC26" s="219"/>
      <c r="AD26" s="215"/>
      <c r="AE26" s="220"/>
      <c r="AF26" s="220"/>
      <c r="AG26" s="219"/>
      <c r="AH26" s="219"/>
      <c r="AI26" s="219"/>
      <c r="AJ26" s="219"/>
    </row>
    <row r="27" spans="1:36" ht="16.5">
      <c r="A27" s="203"/>
      <c r="B27" s="203"/>
      <c r="C27" s="218"/>
      <c r="D27" s="218"/>
      <c r="E27" s="470" t="s">
        <v>20</v>
      </c>
      <c r="F27" s="470"/>
      <c r="G27" s="470"/>
      <c r="H27" s="470"/>
      <c r="I27" s="470"/>
      <c r="J27" s="470"/>
      <c r="K27" s="470"/>
      <c r="L27" s="470"/>
      <c r="M27" s="216"/>
      <c r="N27" s="216"/>
      <c r="O27" s="217"/>
      <c r="P27" s="217"/>
      <c r="Q27" s="217"/>
      <c r="R27" s="217"/>
      <c r="S27" s="217"/>
      <c r="T27" s="203"/>
      <c r="U27" s="203"/>
      <c r="V27" s="203"/>
      <c r="W27" s="217"/>
      <c r="X27" s="217"/>
      <c r="Y27" s="217"/>
      <c r="Z27" s="216"/>
      <c r="AA27" s="210"/>
      <c r="AB27" s="201"/>
      <c r="AC27" s="201"/>
      <c r="AD27" s="215"/>
      <c r="AE27" s="214"/>
      <c r="AF27" s="214"/>
      <c r="AG27" s="201"/>
      <c r="AH27" s="201"/>
      <c r="AI27" s="201"/>
      <c r="AJ27" s="201"/>
    </row>
    <row r="28" spans="1:36" ht="15" thickBot="1">
      <c r="A28" s="203"/>
      <c r="B28" s="213"/>
      <c r="C28" s="212"/>
      <c r="D28" s="212"/>
      <c r="E28" s="211"/>
      <c r="F28" s="468" t="s">
        <v>43</v>
      </c>
      <c r="G28" s="468"/>
      <c r="H28" s="468"/>
      <c r="I28" s="468"/>
      <c r="J28" s="468"/>
      <c r="K28" s="468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9"/>
      <c r="X28" s="209"/>
      <c r="Y28" s="203"/>
      <c r="Z28" s="210"/>
      <c r="AA28" s="210"/>
      <c r="AB28" s="201"/>
      <c r="AC28" s="201"/>
      <c r="AD28" s="201"/>
      <c r="AE28" s="201"/>
      <c r="AF28" s="201"/>
      <c r="AG28" s="201"/>
      <c r="AH28" s="201"/>
      <c r="AI28" s="201"/>
      <c r="AJ28" s="201"/>
    </row>
    <row r="29" spans="1:36" ht="14.25">
      <c r="A29" s="203"/>
      <c r="B29" s="467" t="str">
        <f>'Planilha Básica'!A3</f>
        <v>Proprietário: PREFEITURA MUNICIPAL DE CORDEIRÓPOLIS</v>
      </c>
      <c r="C29" s="467"/>
      <c r="D29" s="467"/>
      <c r="E29" s="467"/>
      <c r="F29" s="467"/>
      <c r="G29" s="467"/>
      <c r="H29" s="467"/>
      <c r="I29" s="467"/>
      <c r="J29" s="467"/>
      <c r="K29" s="467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9"/>
      <c r="W29" s="209"/>
      <c r="X29" s="209"/>
      <c r="Y29" s="203"/>
      <c r="Z29" s="203"/>
      <c r="AA29" s="203"/>
      <c r="AB29" s="201"/>
      <c r="AC29" s="201"/>
      <c r="AD29" s="201"/>
      <c r="AE29" s="201"/>
      <c r="AF29" s="201"/>
      <c r="AG29" s="201"/>
      <c r="AH29" s="201"/>
      <c r="AI29" s="201"/>
      <c r="AJ29" s="201"/>
    </row>
    <row r="30" spans="1:36" ht="14.25">
      <c r="A30" s="203"/>
      <c r="B30" s="208"/>
      <c r="C30" s="207"/>
      <c r="D30" s="205"/>
      <c r="E30" s="205"/>
      <c r="F30" s="205"/>
      <c r="G30" s="206"/>
      <c r="H30" s="206"/>
      <c r="I30" s="205"/>
      <c r="J30" s="205"/>
      <c r="K30" s="205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1"/>
      <c r="AC30" s="201"/>
      <c r="AD30" s="201"/>
      <c r="AE30" s="201"/>
      <c r="AF30" s="201"/>
      <c r="AG30" s="201"/>
      <c r="AH30" s="201"/>
      <c r="AI30" s="201"/>
      <c r="AJ30" s="201"/>
    </row>
    <row r="31" spans="1:36" ht="14.25">
      <c r="A31" s="203"/>
      <c r="B31" s="204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1"/>
      <c r="AC31" s="201"/>
      <c r="AD31" s="201"/>
      <c r="AE31" s="201"/>
      <c r="AF31" s="201"/>
      <c r="AG31" s="201"/>
      <c r="AH31" s="201"/>
      <c r="AI31" s="201"/>
      <c r="AJ31" s="201"/>
    </row>
    <row r="32" spans="1:36" ht="14.25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2"/>
      <c r="AA32" s="202"/>
      <c r="AB32" s="201"/>
      <c r="AC32" s="201"/>
      <c r="AD32" s="201"/>
      <c r="AE32" s="201"/>
      <c r="AF32" s="201"/>
      <c r="AG32" s="201"/>
      <c r="AH32" s="201"/>
      <c r="AI32" s="201"/>
      <c r="AJ32" s="201"/>
    </row>
    <row r="33" spans="1:36" ht="14.25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2"/>
      <c r="AA33" s="202"/>
      <c r="AB33" s="201"/>
      <c r="AC33" s="201"/>
      <c r="AD33" s="201"/>
      <c r="AE33" s="201"/>
      <c r="AF33" s="201"/>
      <c r="AG33" s="201"/>
      <c r="AH33" s="201"/>
      <c r="AI33" s="201"/>
      <c r="AJ33" s="201"/>
    </row>
    <row r="34" spans="1:36" ht="14.25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2"/>
      <c r="AA34" s="202"/>
      <c r="AB34" s="201"/>
      <c r="AC34" s="201"/>
      <c r="AD34" s="201"/>
      <c r="AE34" s="201"/>
      <c r="AF34" s="201"/>
      <c r="AG34" s="201"/>
      <c r="AH34" s="201"/>
      <c r="AI34" s="201"/>
      <c r="AJ34" s="201"/>
    </row>
    <row r="35" spans="1:36" ht="14.25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2"/>
      <c r="AA35" s="202"/>
      <c r="AB35" s="201"/>
      <c r="AC35" s="201"/>
      <c r="AD35" s="201"/>
      <c r="AE35" s="201"/>
      <c r="AF35" s="201"/>
      <c r="AG35" s="201"/>
      <c r="AH35" s="201"/>
      <c r="AI35" s="201"/>
      <c r="AJ35" s="201"/>
    </row>
    <row r="36" spans="1:36" ht="14.25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2"/>
      <c r="AA36" s="202"/>
      <c r="AB36" s="201"/>
      <c r="AC36" s="201"/>
      <c r="AD36" s="201"/>
      <c r="AE36" s="201"/>
      <c r="AF36" s="201"/>
      <c r="AG36" s="201"/>
      <c r="AH36" s="201"/>
      <c r="AI36" s="201"/>
      <c r="AJ36" s="201"/>
    </row>
    <row r="37" spans="1:36" ht="14.25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2"/>
      <c r="AA37" s="202"/>
      <c r="AB37" s="201"/>
      <c r="AC37" s="201"/>
      <c r="AD37" s="201"/>
      <c r="AE37" s="201"/>
      <c r="AF37" s="201"/>
      <c r="AG37" s="201"/>
      <c r="AH37" s="201"/>
      <c r="AI37" s="201"/>
      <c r="AJ37" s="201"/>
    </row>
    <row r="38" spans="1:36" ht="14.25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2"/>
      <c r="AA38" s="202"/>
      <c r="AB38" s="201"/>
      <c r="AC38" s="201"/>
      <c r="AD38" s="201"/>
      <c r="AE38" s="201"/>
      <c r="AF38" s="201"/>
      <c r="AG38" s="201"/>
      <c r="AH38" s="201"/>
      <c r="AI38" s="201"/>
      <c r="AJ38" s="201"/>
    </row>
    <row r="39" spans="1:36" ht="14.25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2"/>
      <c r="AA39" s="202"/>
      <c r="AB39" s="201"/>
      <c r="AC39" s="201"/>
      <c r="AD39" s="201"/>
      <c r="AE39" s="201"/>
      <c r="AF39" s="201"/>
      <c r="AG39" s="201"/>
      <c r="AH39" s="201"/>
      <c r="AI39" s="201"/>
      <c r="AJ39" s="201"/>
    </row>
    <row r="40" spans="1:36" ht="14.25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2"/>
      <c r="AA40" s="202"/>
      <c r="AB40" s="201"/>
      <c r="AC40" s="201"/>
      <c r="AD40" s="201"/>
      <c r="AE40" s="201"/>
      <c r="AF40" s="201"/>
      <c r="AG40" s="201"/>
      <c r="AH40" s="201"/>
      <c r="AI40" s="201"/>
      <c r="AJ40" s="201"/>
    </row>
    <row r="41" spans="1:36" ht="14.25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2"/>
      <c r="AA41" s="202"/>
      <c r="AB41" s="201"/>
      <c r="AC41" s="201"/>
      <c r="AD41" s="201"/>
      <c r="AE41" s="201"/>
      <c r="AF41" s="201"/>
      <c r="AG41" s="201"/>
      <c r="AH41" s="201"/>
      <c r="AI41" s="201"/>
      <c r="AJ41" s="201"/>
    </row>
    <row r="42" spans="1:36" ht="14.25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2"/>
      <c r="AA42" s="202"/>
      <c r="AB42" s="201"/>
      <c r="AC42" s="201"/>
      <c r="AD42" s="201"/>
      <c r="AE42" s="201"/>
      <c r="AF42" s="201"/>
      <c r="AG42" s="201"/>
      <c r="AH42" s="201"/>
      <c r="AI42" s="201"/>
      <c r="AJ42" s="201"/>
    </row>
    <row r="43" spans="1:36" ht="14.25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2"/>
      <c r="AA43" s="202"/>
      <c r="AB43" s="201"/>
      <c r="AC43" s="201"/>
      <c r="AD43" s="201"/>
      <c r="AE43" s="201"/>
      <c r="AF43" s="201"/>
      <c r="AG43" s="201"/>
      <c r="AH43" s="201"/>
      <c r="AI43" s="201"/>
      <c r="AJ43" s="201"/>
    </row>
    <row r="44" spans="1:36" ht="14.25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2"/>
      <c r="AA44" s="202"/>
      <c r="AB44" s="201"/>
      <c r="AC44" s="201"/>
      <c r="AD44" s="201"/>
      <c r="AE44" s="201"/>
      <c r="AF44" s="201"/>
      <c r="AG44" s="201"/>
      <c r="AH44" s="201"/>
      <c r="AI44" s="201"/>
      <c r="AJ44" s="201"/>
    </row>
    <row r="45" spans="1:36" ht="14.25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2"/>
      <c r="AA45" s="202"/>
      <c r="AB45" s="201"/>
      <c r="AC45" s="201"/>
      <c r="AD45" s="201"/>
      <c r="AE45" s="201"/>
      <c r="AF45" s="201"/>
      <c r="AG45" s="201"/>
      <c r="AH45" s="201"/>
      <c r="AI45" s="201"/>
      <c r="AJ45" s="201"/>
    </row>
    <row r="46" spans="1:36" ht="14.25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2"/>
      <c r="AA46" s="202"/>
      <c r="AB46" s="201"/>
      <c r="AC46" s="201"/>
      <c r="AD46" s="201"/>
      <c r="AE46" s="201"/>
      <c r="AF46" s="201"/>
      <c r="AG46" s="201"/>
      <c r="AH46" s="201"/>
      <c r="AI46" s="201"/>
      <c r="AJ46" s="201"/>
    </row>
    <row r="47" spans="1:36" ht="14.25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2"/>
      <c r="AA47" s="202"/>
      <c r="AB47" s="201"/>
      <c r="AC47" s="201"/>
      <c r="AD47" s="201"/>
      <c r="AE47" s="201"/>
      <c r="AF47" s="201"/>
      <c r="AG47" s="201"/>
      <c r="AH47" s="201"/>
      <c r="AI47" s="201"/>
      <c r="AJ47" s="201"/>
    </row>
    <row r="48" spans="1:36" ht="14.25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2"/>
      <c r="AA48" s="202"/>
      <c r="AB48" s="201"/>
      <c r="AC48" s="201"/>
      <c r="AD48" s="201"/>
      <c r="AE48" s="201"/>
      <c r="AF48" s="201"/>
      <c r="AG48" s="201"/>
      <c r="AH48" s="201"/>
      <c r="AI48" s="201"/>
      <c r="AJ48" s="201"/>
    </row>
    <row r="49" spans="1:36" ht="14.25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2"/>
      <c r="AA49" s="202"/>
      <c r="AB49" s="201"/>
      <c r="AC49" s="201"/>
      <c r="AD49" s="201"/>
      <c r="AE49" s="201"/>
      <c r="AF49" s="201"/>
      <c r="AG49" s="201"/>
      <c r="AH49" s="201"/>
      <c r="AI49" s="201"/>
      <c r="AJ49" s="201"/>
    </row>
    <row r="50" spans="1:36" ht="14.25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2"/>
      <c r="AA50" s="202"/>
      <c r="AB50" s="201"/>
      <c r="AC50" s="201"/>
      <c r="AD50" s="201"/>
      <c r="AE50" s="201"/>
      <c r="AF50" s="201"/>
      <c r="AG50" s="201"/>
      <c r="AH50" s="201"/>
      <c r="AI50" s="201"/>
      <c r="AJ50" s="201"/>
    </row>
    <row r="51" spans="1:36" ht="14.25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2"/>
      <c r="AA51" s="202"/>
      <c r="AB51" s="201"/>
      <c r="AC51" s="201"/>
      <c r="AD51" s="201"/>
      <c r="AE51" s="201"/>
      <c r="AF51" s="201"/>
      <c r="AG51" s="201"/>
      <c r="AH51" s="201"/>
      <c r="AI51" s="201"/>
      <c r="AJ51" s="201"/>
    </row>
    <row r="52" spans="1:36" ht="14.25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2"/>
      <c r="AA52" s="202"/>
      <c r="AB52" s="201"/>
      <c r="AC52" s="201"/>
      <c r="AD52" s="201"/>
      <c r="AE52" s="201"/>
      <c r="AF52" s="201"/>
      <c r="AG52" s="201"/>
      <c r="AH52" s="201"/>
      <c r="AI52" s="201"/>
      <c r="AJ52" s="201"/>
    </row>
    <row r="53" spans="1:36" ht="14.25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2"/>
      <c r="AA53" s="202"/>
      <c r="AB53" s="201"/>
      <c r="AC53" s="201"/>
      <c r="AD53" s="201"/>
      <c r="AE53" s="201"/>
      <c r="AF53" s="201"/>
      <c r="AG53" s="201"/>
      <c r="AH53" s="201"/>
      <c r="AI53" s="201"/>
      <c r="AJ53" s="201"/>
    </row>
    <row r="54" spans="1:36" ht="14.25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2"/>
      <c r="AA54" s="202"/>
      <c r="AB54" s="201"/>
      <c r="AC54" s="201"/>
      <c r="AD54" s="201"/>
      <c r="AE54" s="201"/>
      <c r="AF54" s="201"/>
      <c r="AG54" s="201"/>
      <c r="AH54" s="201"/>
      <c r="AI54" s="201"/>
      <c r="AJ54" s="201"/>
    </row>
    <row r="55" spans="1:36" ht="14.25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2"/>
      <c r="AA55" s="202"/>
      <c r="AB55" s="201"/>
      <c r="AC55" s="201"/>
      <c r="AD55" s="201"/>
      <c r="AE55" s="201"/>
      <c r="AF55" s="201"/>
      <c r="AG55" s="201"/>
      <c r="AH55" s="201"/>
      <c r="AI55" s="201"/>
      <c r="AJ55" s="201"/>
    </row>
    <row r="56" spans="1:36" ht="14.25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2"/>
      <c r="AA56" s="202"/>
      <c r="AB56" s="201"/>
      <c r="AC56" s="201"/>
      <c r="AD56" s="201"/>
      <c r="AE56" s="201"/>
      <c r="AF56" s="201"/>
      <c r="AG56" s="201"/>
      <c r="AH56" s="201"/>
      <c r="AI56" s="201"/>
      <c r="AJ56" s="201"/>
    </row>
    <row r="57" spans="1:36" ht="14.25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2"/>
      <c r="AA57" s="202"/>
      <c r="AB57" s="201"/>
      <c r="AC57" s="201"/>
      <c r="AD57" s="201"/>
      <c r="AE57" s="201"/>
      <c r="AF57" s="201"/>
      <c r="AG57" s="201"/>
      <c r="AH57" s="201"/>
      <c r="AI57" s="201"/>
      <c r="AJ57" s="201"/>
    </row>
    <row r="58" spans="1:36" ht="14.25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2"/>
      <c r="AA58" s="202"/>
      <c r="AB58" s="201"/>
      <c r="AC58" s="201"/>
      <c r="AD58" s="201"/>
      <c r="AE58" s="201"/>
      <c r="AF58" s="201"/>
      <c r="AG58" s="201"/>
      <c r="AH58" s="201"/>
      <c r="AI58" s="201"/>
      <c r="AJ58" s="201"/>
    </row>
    <row r="59" spans="1:36" ht="14.25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2"/>
      <c r="AA59" s="202"/>
      <c r="AB59" s="201"/>
      <c r="AC59" s="201"/>
      <c r="AD59" s="201"/>
      <c r="AE59" s="201"/>
      <c r="AF59" s="201"/>
      <c r="AG59" s="201"/>
      <c r="AH59" s="201"/>
      <c r="AI59" s="201"/>
      <c r="AJ59" s="201"/>
    </row>
    <row r="60" spans="1:36" ht="14.25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2"/>
      <c r="AA60" s="202"/>
      <c r="AB60" s="201"/>
      <c r="AC60" s="201"/>
      <c r="AD60" s="201"/>
      <c r="AE60" s="201"/>
      <c r="AF60" s="201"/>
      <c r="AG60" s="201"/>
      <c r="AH60" s="201"/>
      <c r="AI60" s="201"/>
      <c r="AJ60" s="201"/>
    </row>
    <row r="61" spans="1:36" ht="14.25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2"/>
      <c r="AA61" s="202"/>
      <c r="AB61" s="201"/>
      <c r="AC61" s="201"/>
      <c r="AD61" s="201"/>
      <c r="AE61" s="201"/>
      <c r="AF61" s="201"/>
      <c r="AG61" s="201"/>
      <c r="AH61" s="201"/>
      <c r="AI61" s="201"/>
      <c r="AJ61" s="201"/>
    </row>
    <row r="62" spans="1:36" ht="14.25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2"/>
      <c r="AA62" s="202"/>
      <c r="AB62" s="201"/>
      <c r="AC62" s="201"/>
      <c r="AD62" s="201"/>
      <c r="AE62" s="201"/>
      <c r="AF62" s="201"/>
      <c r="AG62" s="201"/>
      <c r="AH62" s="201"/>
      <c r="AI62" s="201"/>
      <c r="AJ62" s="201"/>
    </row>
    <row r="63" spans="1:36" ht="14.25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2"/>
      <c r="AA63" s="202"/>
      <c r="AB63" s="201"/>
      <c r="AC63" s="201"/>
      <c r="AD63" s="201"/>
      <c r="AE63" s="201"/>
      <c r="AF63" s="201"/>
      <c r="AG63" s="201"/>
      <c r="AH63" s="201"/>
      <c r="AI63" s="201"/>
      <c r="AJ63" s="201"/>
    </row>
    <row r="64" spans="1:36" ht="14.25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2"/>
      <c r="AA64" s="202"/>
      <c r="AB64" s="201"/>
      <c r="AC64" s="201"/>
      <c r="AD64" s="201"/>
      <c r="AE64" s="201"/>
      <c r="AF64" s="201"/>
      <c r="AG64" s="201"/>
      <c r="AH64" s="201"/>
      <c r="AI64" s="201"/>
      <c r="AJ64" s="201"/>
    </row>
    <row r="65" spans="1:36" ht="14.25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2"/>
      <c r="AA65" s="202"/>
      <c r="AB65" s="201"/>
      <c r="AC65" s="201"/>
      <c r="AD65" s="201"/>
      <c r="AE65" s="201"/>
      <c r="AF65" s="201"/>
      <c r="AG65" s="201"/>
      <c r="AH65" s="201"/>
      <c r="AI65" s="201"/>
      <c r="AJ65" s="201"/>
    </row>
    <row r="66" spans="1:36" ht="14.25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2"/>
      <c r="AA66" s="202"/>
      <c r="AB66" s="201"/>
      <c r="AC66" s="201"/>
      <c r="AD66" s="201"/>
      <c r="AE66" s="201"/>
      <c r="AF66" s="201"/>
      <c r="AG66" s="201"/>
      <c r="AH66" s="201"/>
      <c r="AI66" s="201"/>
      <c r="AJ66" s="201"/>
    </row>
    <row r="67" spans="1:36" ht="14.25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2"/>
      <c r="AA67" s="202"/>
      <c r="AB67" s="201"/>
      <c r="AC67" s="201"/>
      <c r="AD67" s="201"/>
      <c r="AE67" s="201"/>
      <c r="AF67" s="201"/>
      <c r="AG67" s="201"/>
      <c r="AH67" s="201"/>
      <c r="AI67" s="201"/>
      <c r="AJ67" s="201"/>
    </row>
    <row r="68" spans="1:36" ht="14.25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2"/>
      <c r="AA68" s="202"/>
      <c r="AB68" s="201"/>
      <c r="AC68" s="201"/>
      <c r="AD68" s="201"/>
      <c r="AE68" s="201"/>
      <c r="AF68" s="201"/>
      <c r="AG68" s="201"/>
      <c r="AH68" s="201"/>
      <c r="AI68" s="201"/>
      <c r="AJ68" s="201"/>
    </row>
    <row r="69" spans="1:36" ht="14.25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2"/>
      <c r="AA69" s="202"/>
      <c r="AB69" s="201"/>
      <c r="AC69" s="201"/>
      <c r="AD69" s="201"/>
      <c r="AE69" s="201"/>
      <c r="AF69" s="201"/>
      <c r="AG69" s="201"/>
      <c r="AH69" s="201"/>
      <c r="AI69" s="201"/>
      <c r="AJ69" s="201"/>
    </row>
    <row r="70" spans="1:36" ht="14.25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2"/>
      <c r="AA70" s="202"/>
      <c r="AB70" s="201"/>
      <c r="AC70" s="201"/>
      <c r="AD70" s="201"/>
      <c r="AE70" s="201"/>
      <c r="AF70" s="201"/>
      <c r="AG70" s="201"/>
      <c r="AH70" s="201"/>
      <c r="AI70" s="201"/>
      <c r="AJ70" s="201"/>
    </row>
    <row r="71" spans="1:36" ht="14.25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2"/>
      <c r="AA71" s="202"/>
      <c r="AB71" s="201"/>
      <c r="AC71" s="201"/>
      <c r="AD71" s="201"/>
      <c r="AE71" s="201"/>
      <c r="AF71" s="201"/>
      <c r="AG71" s="201"/>
      <c r="AH71" s="201"/>
      <c r="AI71" s="201"/>
      <c r="AJ71" s="201"/>
    </row>
    <row r="72" spans="1:36" ht="14.25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2"/>
      <c r="AA72" s="202"/>
      <c r="AB72" s="201"/>
      <c r="AC72" s="201"/>
      <c r="AD72" s="201"/>
      <c r="AE72" s="201"/>
      <c r="AF72" s="201"/>
      <c r="AG72" s="201"/>
      <c r="AH72" s="201"/>
      <c r="AI72" s="201"/>
      <c r="AJ72" s="201"/>
    </row>
    <row r="73" spans="1:36" ht="14.25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2"/>
      <c r="AA73" s="202"/>
      <c r="AB73" s="201"/>
      <c r="AC73" s="201"/>
      <c r="AD73" s="201"/>
      <c r="AE73" s="201"/>
      <c r="AF73" s="201"/>
      <c r="AG73" s="201"/>
      <c r="AH73" s="201"/>
      <c r="AI73" s="201"/>
      <c r="AJ73" s="201"/>
    </row>
    <row r="74" spans="1:36" ht="14.25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2"/>
      <c r="AA74" s="202"/>
      <c r="AB74" s="201"/>
      <c r="AC74" s="201"/>
      <c r="AD74" s="201"/>
      <c r="AE74" s="201"/>
      <c r="AF74" s="201"/>
      <c r="AG74" s="201"/>
      <c r="AH74" s="201"/>
      <c r="AI74" s="201"/>
      <c r="AJ74" s="201"/>
    </row>
    <row r="75" spans="1:36" ht="14.25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2"/>
      <c r="AA75" s="202"/>
      <c r="AB75" s="201"/>
      <c r="AC75" s="201"/>
      <c r="AD75" s="201"/>
      <c r="AE75" s="201"/>
      <c r="AF75" s="201"/>
      <c r="AG75" s="201"/>
      <c r="AH75" s="201"/>
      <c r="AI75" s="201"/>
      <c r="AJ75" s="201"/>
    </row>
    <row r="76" spans="1:36" ht="14.25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2"/>
      <c r="AA76" s="202"/>
      <c r="AB76" s="201"/>
      <c r="AC76" s="201"/>
      <c r="AD76" s="201"/>
      <c r="AE76" s="201"/>
      <c r="AF76" s="201"/>
      <c r="AG76" s="201"/>
      <c r="AH76" s="201"/>
      <c r="AI76" s="201"/>
      <c r="AJ76" s="201"/>
    </row>
    <row r="77" spans="1:36" ht="14.25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2"/>
      <c r="AA77" s="202"/>
      <c r="AB77" s="201"/>
      <c r="AC77" s="201"/>
      <c r="AD77" s="201"/>
      <c r="AE77" s="201"/>
      <c r="AF77" s="201"/>
      <c r="AG77" s="201"/>
      <c r="AH77" s="201"/>
      <c r="AI77" s="201"/>
      <c r="AJ77" s="201"/>
    </row>
    <row r="78" spans="1:36" ht="14.25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2"/>
      <c r="AA78" s="202"/>
      <c r="AB78" s="201"/>
      <c r="AC78" s="201"/>
      <c r="AD78" s="201"/>
      <c r="AE78" s="201"/>
      <c r="AF78" s="201"/>
      <c r="AG78" s="201"/>
      <c r="AH78" s="201"/>
      <c r="AI78" s="201"/>
      <c r="AJ78" s="201"/>
    </row>
    <row r="79" spans="1:36" ht="14.25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2"/>
      <c r="AA79" s="202"/>
      <c r="AB79" s="201"/>
      <c r="AC79" s="201"/>
      <c r="AD79" s="201"/>
      <c r="AE79" s="201"/>
      <c r="AF79" s="201"/>
      <c r="AG79" s="201"/>
      <c r="AH79" s="201"/>
      <c r="AI79" s="201"/>
      <c r="AJ79" s="201"/>
    </row>
    <row r="80" spans="1:36" ht="14.25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2"/>
      <c r="AA80" s="202"/>
      <c r="AB80" s="201"/>
      <c r="AC80" s="201"/>
      <c r="AD80" s="201"/>
      <c r="AE80" s="201"/>
      <c r="AF80" s="201"/>
      <c r="AG80" s="201"/>
      <c r="AH80" s="201"/>
      <c r="AI80" s="201"/>
      <c r="AJ80" s="201"/>
    </row>
    <row r="81" spans="1:36" ht="14.25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2"/>
      <c r="AA81" s="202"/>
      <c r="AB81" s="201"/>
      <c r="AC81" s="201"/>
      <c r="AD81" s="201"/>
      <c r="AE81" s="201"/>
      <c r="AF81" s="201"/>
      <c r="AG81" s="201"/>
      <c r="AH81" s="201"/>
      <c r="AI81" s="201"/>
      <c r="AJ81" s="201"/>
    </row>
    <row r="82" spans="1:36" ht="14.25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2"/>
      <c r="AA82" s="202"/>
      <c r="AB82" s="201"/>
      <c r="AC82" s="201"/>
      <c r="AD82" s="201"/>
      <c r="AE82" s="201"/>
      <c r="AF82" s="201"/>
      <c r="AG82" s="201"/>
      <c r="AH82" s="201"/>
      <c r="AI82" s="201"/>
      <c r="AJ82" s="201"/>
    </row>
    <row r="83" spans="1:36" ht="14.25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2"/>
      <c r="AA83" s="202"/>
      <c r="AB83" s="201"/>
      <c r="AC83" s="201"/>
      <c r="AD83" s="201"/>
      <c r="AE83" s="201"/>
      <c r="AF83" s="201"/>
      <c r="AG83" s="201"/>
      <c r="AH83" s="201"/>
      <c r="AI83" s="201"/>
      <c r="AJ83" s="201"/>
    </row>
    <row r="84" spans="1:36" ht="14.25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2"/>
      <c r="AA84" s="202"/>
      <c r="AB84" s="201"/>
      <c r="AC84" s="201"/>
      <c r="AD84" s="201"/>
      <c r="AE84" s="201"/>
      <c r="AF84" s="201"/>
      <c r="AG84" s="201"/>
      <c r="AH84" s="201"/>
      <c r="AI84" s="201"/>
      <c r="AJ84" s="201"/>
    </row>
    <row r="85" spans="1:36" ht="14.25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2"/>
      <c r="AA85" s="202"/>
      <c r="AB85" s="201"/>
      <c r="AC85" s="201"/>
      <c r="AD85" s="201"/>
      <c r="AE85" s="201"/>
      <c r="AF85" s="201"/>
      <c r="AG85" s="201"/>
      <c r="AH85" s="201"/>
      <c r="AI85" s="201"/>
      <c r="AJ85" s="201"/>
    </row>
    <row r="86" spans="1:36" ht="14.25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2"/>
      <c r="AA86" s="202"/>
      <c r="AB86" s="201"/>
      <c r="AC86" s="201"/>
      <c r="AD86" s="201"/>
      <c r="AE86" s="201"/>
      <c r="AF86" s="201"/>
      <c r="AG86" s="201"/>
      <c r="AH86" s="201"/>
      <c r="AI86" s="201"/>
      <c r="AJ86" s="201"/>
    </row>
    <row r="87" spans="1:36" ht="14.25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2"/>
      <c r="AA87" s="202"/>
      <c r="AB87" s="201"/>
      <c r="AC87" s="201"/>
      <c r="AD87" s="201"/>
      <c r="AE87" s="201"/>
      <c r="AF87" s="201"/>
      <c r="AG87" s="201"/>
      <c r="AH87" s="201"/>
      <c r="AI87" s="201"/>
      <c r="AJ87" s="201"/>
    </row>
    <row r="88" spans="1:36" ht="14.25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2"/>
      <c r="AA88" s="202"/>
      <c r="AB88" s="201"/>
      <c r="AC88" s="201"/>
      <c r="AD88" s="201"/>
      <c r="AE88" s="201"/>
      <c r="AF88" s="201"/>
      <c r="AG88" s="201"/>
      <c r="AH88" s="201"/>
      <c r="AI88" s="201"/>
      <c r="AJ88" s="201"/>
    </row>
    <row r="89" spans="1:36" ht="14.25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2"/>
      <c r="AA89" s="202"/>
      <c r="AB89" s="201"/>
      <c r="AC89" s="201"/>
      <c r="AD89" s="201"/>
      <c r="AE89" s="201"/>
      <c r="AF89" s="201"/>
      <c r="AG89" s="201"/>
      <c r="AH89" s="201"/>
      <c r="AI89" s="201"/>
      <c r="AJ89" s="201"/>
    </row>
    <row r="90" spans="1:36" ht="14.25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2"/>
      <c r="AA90" s="202"/>
      <c r="AB90" s="201"/>
      <c r="AC90" s="201"/>
      <c r="AD90" s="201"/>
      <c r="AE90" s="201"/>
      <c r="AF90" s="201"/>
      <c r="AG90" s="201"/>
      <c r="AH90" s="201"/>
      <c r="AI90" s="201"/>
      <c r="AJ90" s="201"/>
    </row>
    <row r="91" spans="1:36" ht="14.25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2"/>
      <c r="AA91" s="202"/>
      <c r="AB91" s="201"/>
      <c r="AC91" s="201"/>
      <c r="AD91" s="201"/>
      <c r="AE91" s="201"/>
      <c r="AF91" s="201"/>
      <c r="AG91" s="201"/>
      <c r="AH91" s="201"/>
      <c r="AI91" s="201"/>
      <c r="AJ91" s="201"/>
    </row>
    <row r="92" spans="1:36" ht="14.25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2"/>
      <c r="AA92" s="202"/>
      <c r="AB92" s="201"/>
      <c r="AC92" s="201"/>
      <c r="AD92" s="201"/>
      <c r="AE92" s="201"/>
      <c r="AF92" s="201"/>
      <c r="AG92" s="201"/>
      <c r="AH92" s="201"/>
      <c r="AI92" s="201"/>
      <c r="AJ92" s="201"/>
    </row>
    <row r="93" spans="1:36" ht="14.25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2"/>
      <c r="AA93" s="202"/>
      <c r="AB93" s="201"/>
      <c r="AC93" s="201"/>
      <c r="AD93" s="201"/>
      <c r="AE93" s="201"/>
      <c r="AF93" s="201"/>
      <c r="AG93" s="201"/>
      <c r="AH93" s="201"/>
      <c r="AI93" s="201"/>
      <c r="AJ93" s="201"/>
    </row>
    <row r="94" spans="1:36" ht="14.25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2"/>
      <c r="AA94" s="202"/>
      <c r="AB94" s="201"/>
      <c r="AC94" s="201"/>
      <c r="AD94" s="201"/>
      <c r="AE94" s="201"/>
      <c r="AF94" s="201"/>
      <c r="AG94" s="201"/>
      <c r="AH94" s="201"/>
      <c r="AI94" s="201"/>
      <c r="AJ94" s="201"/>
    </row>
    <row r="95" spans="1:36" ht="14.25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2"/>
      <c r="AA95" s="202"/>
      <c r="AB95" s="201"/>
      <c r="AC95" s="201"/>
      <c r="AD95" s="201"/>
      <c r="AE95" s="201"/>
      <c r="AF95" s="201"/>
      <c r="AG95" s="201"/>
      <c r="AH95" s="201"/>
      <c r="AI95" s="201"/>
      <c r="AJ95" s="201"/>
    </row>
    <row r="96" spans="1:36" ht="14.25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2"/>
      <c r="AA96" s="202"/>
      <c r="AB96" s="201"/>
      <c r="AC96" s="201"/>
      <c r="AD96" s="201"/>
      <c r="AE96" s="201"/>
      <c r="AF96" s="201"/>
      <c r="AG96" s="201"/>
      <c r="AH96" s="201"/>
      <c r="AI96" s="201"/>
      <c r="AJ96" s="201"/>
    </row>
    <row r="97" spans="1:36" ht="14.25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2"/>
      <c r="AA97" s="202"/>
      <c r="AB97" s="201"/>
      <c r="AC97" s="201"/>
      <c r="AD97" s="201"/>
      <c r="AE97" s="201"/>
      <c r="AF97" s="201"/>
      <c r="AG97" s="201"/>
      <c r="AH97" s="201"/>
      <c r="AI97" s="201"/>
      <c r="AJ97" s="201"/>
    </row>
    <row r="98" spans="1:36" ht="14.25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2"/>
      <c r="AA98" s="202"/>
      <c r="AB98" s="201"/>
      <c r="AC98" s="201"/>
      <c r="AD98" s="201"/>
      <c r="AE98" s="201"/>
      <c r="AF98" s="201"/>
      <c r="AG98" s="201"/>
      <c r="AH98" s="201"/>
      <c r="AI98" s="201"/>
      <c r="AJ98" s="201"/>
    </row>
    <row r="99" spans="1:36" ht="14.25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2"/>
      <c r="AA99" s="202"/>
      <c r="AB99" s="201"/>
      <c r="AC99" s="201"/>
      <c r="AD99" s="201"/>
      <c r="AE99" s="201"/>
      <c r="AF99" s="201"/>
      <c r="AG99" s="201"/>
      <c r="AH99" s="201"/>
      <c r="AI99" s="201"/>
      <c r="AJ99" s="201"/>
    </row>
    <row r="100" spans="1:36" ht="14.25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2"/>
      <c r="AA100" s="202"/>
      <c r="AB100" s="201"/>
      <c r="AC100" s="201"/>
      <c r="AD100" s="201"/>
      <c r="AE100" s="201"/>
      <c r="AF100" s="201"/>
      <c r="AG100" s="201"/>
      <c r="AH100" s="201"/>
      <c r="AI100" s="201"/>
      <c r="AJ100" s="201"/>
    </row>
    <row r="101" spans="1:36" ht="14.25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2"/>
      <c r="AA101" s="202"/>
      <c r="AB101" s="201"/>
      <c r="AC101" s="201"/>
      <c r="AD101" s="201"/>
      <c r="AE101" s="201"/>
      <c r="AF101" s="201"/>
      <c r="AG101" s="201"/>
      <c r="AH101" s="201"/>
      <c r="AI101" s="201"/>
      <c r="AJ101" s="201"/>
    </row>
    <row r="102" spans="1:36" ht="14.25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2"/>
      <c r="AA102" s="202"/>
      <c r="AB102" s="201"/>
      <c r="AC102" s="201"/>
      <c r="AD102" s="201"/>
      <c r="AE102" s="201"/>
      <c r="AF102" s="201"/>
      <c r="AG102" s="201"/>
      <c r="AH102" s="201"/>
      <c r="AI102" s="201"/>
      <c r="AJ102" s="201"/>
    </row>
    <row r="103" spans="1:36" ht="14.25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2"/>
      <c r="AA103" s="202"/>
      <c r="AB103" s="201"/>
      <c r="AC103" s="201"/>
      <c r="AD103" s="201"/>
      <c r="AE103" s="201"/>
      <c r="AF103" s="201"/>
      <c r="AG103" s="201"/>
      <c r="AH103" s="201"/>
      <c r="AI103" s="201"/>
      <c r="AJ103" s="201"/>
    </row>
    <row r="104" spans="1:36" ht="14.25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2"/>
      <c r="AA104" s="202"/>
      <c r="AB104" s="201"/>
      <c r="AC104" s="201"/>
      <c r="AD104" s="201"/>
      <c r="AE104" s="201"/>
      <c r="AF104" s="201"/>
      <c r="AG104" s="201"/>
      <c r="AH104" s="201"/>
      <c r="AI104" s="201"/>
      <c r="AJ104" s="201"/>
    </row>
    <row r="105" spans="1:36" ht="14.25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2"/>
      <c r="AA105" s="202"/>
      <c r="AB105" s="201"/>
      <c r="AC105" s="201"/>
      <c r="AD105" s="201"/>
      <c r="AE105" s="201"/>
      <c r="AF105" s="201"/>
      <c r="AG105" s="201"/>
      <c r="AH105" s="201"/>
      <c r="AI105" s="201"/>
      <c r="AJ105" s="201"/>
    </row>
    <row r="106" spans="1:36" ht="14.25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2"/>
      <c r="AA106" s="202"/>
      <c r="AB106" s="201"/>
      <c r="AC106" s="201"/>
      <c r="AD106" s="201"/>
      <c r="AE106" s="201"/>
      <c r="AF106" s="201"/>
      <c r="AG106" s="201"/>
      <c r="AH106" s="201"/>
      <c r="AI106" s="201"/>
      <c r="AJ106" s="201"/>
    </row>
    <row r="107" spans="1:36" ht="14.25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2"/>
      <c r="AA107" s="202"/>
      <c r="AB107" s="201"/>
      <c r="AC107" s="201"/>
      <c r="AD107" s="201"/>
      <c r="AE107" s="201"/>
      <c r="AF107" s="201"/>
      <c r="AG107" s="201"/>
      <c r="AH107" s="201"/>
      <c r="AI107" s="201"/>
      <c r="AJ107" s="201"/>
    </row>
    <row r="108" spans="1:36" ht="14.25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2"/>
      <c r="AA108" s="202"/>
      <c r="AB108" s="201"/>
      <c r="AC108" s="201"/>
      <c r="AD108" s="201"/>
      <c r="AE108" s="201"/>
      <c r="AF108" s="201"/>
      <c r="AG108" s="201"/>
      <c r="AH108" s="201"/>
      <c r="AI108" s="201"/>
      <c r="AJ108" s="201"/>
    </row>
    <row r="109" spans="1:36" ht="14.25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2"/>
      <c r="AA109" s="202"/>
      <c r="AB109" s="201"/>
      <c r="AC109" s="201"/>
      <c r="AD109" s="201"/>
      <c r="AE109" s="201"/>
      <c r="AF109" s="201"/>
      <c r="AG109" s="201"/>
      <c r="AH109" s="201"/>
      <c r="AI109" s="201"/>
      <c r="AJ109" s="201"/>
    </row>
    <row r="110" spans="1:36" ht="14.25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2"/>
      <c r="AA110" s="202"/>
      <c r="AB110" s="201"/>
      <c r="AC110" s="201"/>
      <c r="AD110" s="201"/>
      <c r="AE110" s="201"/>
      <c r="AF110" s="201"/>
      <c r="AG110" s="201"/>
      <c r="AH110" s="201"/>
      <c r="AI110" s="201"/>
      <c r="AJ110" s="201"/>
    </row>
    <row r="111" spans="1:36" ht="14.25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2"/>
      <c r="AA111" s="202"/>
      <c r="AB111" s="201"/>
      <c r="AC111" s="201"/>
      <c r="AD111" s="201"/>
      <c r="AE111" s="201"/>
      <c r="AF111" s="201"/>
      <c r="AG111" s="201"/>
      <c r="AH111" s="201"/>
      <c r="AI111" s="201"/>
      <c r="AJ111" s="201"/>
    </row>
    <row r="112" spans="1:36" ht="14.25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2"/>
      <c r="AA112" s="202"/>
      <c r="AB112" s="201"/>
      <c r="AC112" s="201"/>
      <c r="AD112" s="201"/>
      <c r="AE112" s="201"/>
      <c r="AF112" s="201"/>
      <c r="AG112" s="201"/>
      <c r="AH112" s="201"/>
      <c r="AI112" s="201"/>
      <c r="AJ112" s="201"/>
    </row>
    <row r="113" spans="1:36" ht="14.25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2"/>
      <c r="AA113" s="202"/>
      <c r="AB113" s="201"/>
      <c r="AC113" s="201"/>
      <c r="AD113" s="201"/>
      <c r="AE113" s="201"/>
      <c r="AF113" s="201"/>
      <c r="AG113" s="201"/>
      <c r="AH113" s="201"/>
      <c r="AI113" s="201"/>
      <c r="AJ113" s="201"/>
    </row>
    <row r="114" spans="1:36" ht="14.25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2"/>
      <c r="AA114" s="202"/>
      <c r="AB114" s="201"/>
      <c r="AC114" s="201"/>
      <c r="AD114" s="201"/>
      <c r="AE114" s="201"/>
      <c r="AF114" s="201"/>
      <c r="AG114" s="201"/>
      <c r="AH114" s="201"/>
      <c r="AI114" s="201"/>
      <c r="AJ114" s="201"/>
    </row>
    <row r="115" spans="1:36" ht="14.25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2"/>
      <c r="AA115" s="202"/>
      <c r="AB115" s="201"/>
      <c r="AC115" s="201"/>
      <c r="AD115" s="201"/>
      <c r="AE115" s="201"/>
      <c r="AF115" s="201"/>
      <c r="AG115" s="201"/>
      <c r="AH115" s="201"/>
      <c r="AI115" s="201"/>
      <c r="AJ115" s="201"/>
    </row>
    <row r="116" spans="1:36" ht="14.25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2"/>
      <c r="AA116" s="202"/>
      <c r="AB116" s="201"/>
      <c r="AC116" s="201"/>
      <c r="AD116" s="201"/>
      <c r="AE116" s="201"/>
      <c r="AF116" s="201"/>
      <c r="AG116" s="201"/>
      <c r="AH116" s="201"/>
      <c r="AI116" s="201"/>
      <c r="AJ116" s="201"/>
    </row>
    <row r="117" spans="1:36" ht="14.25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2"/>
      <c r="AA117" s="202"/>
      <c r="AB117" s="201"/>
      <c r="AC117" s="201"/>
      <c r="AD117" s="201"/>
      <c r="AE117" s="201"/>
      <c r="AF117" s="201"/>
      <c r="AG117" s="201"/>
      <c r="AH117" s="201"/>
      <c r="AI117" s="201"/>
      <c r="AJ117" s="201"/>
    </row>
    <row r="118" spans="1:36" ht="14.25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2"/>
      <c r="AA118" s="202"/>
      <c r="AB118" s="201"/>
      <c r="AC118" s="201"/>
      <c r="AD118" s="201"/>
      <c r="AE118" s="201"/>
      <c r="AF118" s="201"/>
      <c r="AG118" s="201"/>
      <c r="AH118" s="201"/>
      <c r="AI118" s="201"/>
      <c r="AJ118" s="201"/>
    </row>
    <row r="119" spans="1:36" ht="14.25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2"/>
      <c r="AA119" s="202"/>
      <c r="AB119" s="201"/>
      <c r="AC119" s="201"/>
      <c r="AD119" s="201"/>
      <c r="AE119" s="201"/>
      <c r="AF119" s="201"/>
      <c r="AG119" s="201"/>
      <c r="AH119" s="201"/>
      <c r="AI119" s="201"/>
      <c r="AJ119" s="201"/>
    </row>
    <row r="120" spans="1:36" ht="14.25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2"/>
      <c r="AA120" s="202"/>
      <c r="AB120" s="201"/>
      <c r="AC120" s="201"/>
      <c r="AD120" s="201"/>
      <c r="AE120" s="201"/>
      <c r="AF120" s="201"/>
      <c r="AG120" s="201"/>
      <c r="AH120" s="201"/>
      <c r="AI120" s="201"/>
      <c r="AJ120" s="201"/>
    </row>
    <row r="121" spans="1:36" ht="14.25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2"/>
      <c r="AA121" s="202"/>
      <c r="AB121" s="201"/>
      <c r="AC121" s="201"/>
      <c r="AD121" s="201"/>
      <c r="AE121" s="201"/>
      <c r="AF121" s="201"/>
      <c r="AG121" s="201"/>
      <c r="AH121" s="201"/>
      <c r="AI121" s="201"/>
      <c r="AJ121" s="201"/>
    </row>
    <row r="122" spans="1:36" ht="14.25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2"/>
      <c r="AA122" s="202"/>
      <c r="AB122" s="201"/>
      <c r="AC122" s="201"/>
      <c r="AD122" s="201"/>
      <c r="AE122" s="201"/>
      <c r="AF122" s="201"/>
      <c r="AG122" s="201"/>
      <c r="AH122" s="201"/>
      <c r="AI122" s="201"/>
      <c r="AJ122" s="201"/>
    </row>
    <row r="123" spans="1:36" ht="14.25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2"/>
      <c r="AA123" s="202"/>
      <c r="AB123" s="201"/>
      <c r="AC123" s="201"/>
      <c r="AD123" s="201"/>
      <c r="AE123" s="201"/>
      <c r="AF123" s="201"/>
      <c r="AG123" s="201"/>
      <c r="AH123" s="201"/>
      <c r="AI123" s="201"/>
      <c r="AJ123" s="201"/>
    </row>
    <row r="124" spans="1:36" ht="14.25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2"/>
      <c r="AA124" s="202"/>
      <c r="AB124" s="201"/>
      <c r="AC124" s="201"/>
      <c r="AD124" s="201"/>
      <c r="AE124" s="201"/>
      <c r="AF124" s="201"/>
      <c r="AG124" s="201"/>
      <c r="AH124" s="201"/>
      <c r="AI124" s="201"/>
      <c r="AJ124" s="201"/>
    </row>
    <row r="125" spans="1:36" ht="14.25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2"/>
      <c r="AA125" s="202"/>
      <c r="AB125" s="201"/>
      <c r="AC125" s="201"/>
      <c r="AD125" s="201"/>
      <c r="AE125" s="201"/>
      <c r="AF125" s="201"/>
      <c r="AG125" s="201"/>
      <c r="AH125" s="201"/>
      <c r="AI125" s="201"/>
      <c r="AJ125" s="201"/>
    </row>
    <row r="126" spans="1:36" ht="14.25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2"/>
      <c r="AA126" s="202"/>
      <c r="AB126" s="201"/>
      <c r="AC126" s="201"/>
      <c r="AD126" s="201"/>
      <c r="AE126" s="201"/>
      <c r="AF126" s="201"/>
      <c r="AG126" s="201"/>
      <c r="AH126" s="201"/>
      <c r="AI126" s="201"/>
      <c r="AJ126" s="201"/>
    </row>
    <row r="127" spans="1:36" ht="14.25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2"/>
      <c r="AA127" s="202"/>
      <c r="AB127" s="201"/>
      <c r="AC127" s="201"/>
      <c r="AD127" s="201"/>
      <c r="AE127" s="201"/>
      <c r="AF127" s="201"/>
      <c r="AG127" s="201"/>
      <c r="AH127" s="201"/>
      <c r="AI127" s="201"/>
      <c r="AJ127" s="201"/>
    </row>
    <row r="128" spans="1:36" ht="14.25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2"/>
      <c r="AA128" s="202"/>
      <c r="AB128" s="201"/>
      <c r="AC128" s="201"/>
      <c r="AD128" s="201"/>
      <c r="AE128" s="201"/>
      <c r="AF128" s="201"/>
      <c r="AG128" s="201"/>
      <c r="AH128" s="201"/>
      <c r="AI128" s="201"/>
      <c r="AJ128" s="201"/>
    </row>
    <row r="129" spans="1:36" ht="14.25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2"/>
      <c r="AA129" s="202"/>
      <c r="AB129" s="201"/>
      <c r="AC129" s="201"/>
      <c r="AD129" s="201"/>
      <c r="AE129" s="201"/>
      <c r="AF129" s="201"/>
      <c r="AG129" s="201"/>
      <c r="AH129" s="201"/>
      <c r="AI129" s="201"/>
      <c r="AJ129" s="201"/>
    </row>
    <row r="130" spans="1:36" ht="14.25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2"/>
      <c r="AA130" s="202"/>
      <c r="AB130" s="201"/>
      <c r="AC130" s="201"/>
      <c r="AD130" s="201"/>
      <c r="AE130" s="201"/>
      <c r="AF130" s="201"/>
      <c r="AG130" s="201"/>
      <c r="AH130" s="201"/>
      <c r="AI130" s="201"/>
      <c r="AJ130" s="201"/>
    </row>
    <row r="131" spans="1:36" ht="14.25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2"/>
      <c r="AA131" s="202"/>
      <c r="AB131" s="201"/>
      <c r="AC131" s="201"/>
      <c r="AD131" s="201"/>
      <c r="AE131" s="201"/>
      <c r="AF131" s="201"/>
      <c r="AG131" s="201"/>
      <c r="AH131" s="201"/>
      <c r="AI131" s="201"/>
      <c r="AJ131" s="201"/>
    </row>
    <row r="132" spans="1:36" ht="14.25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2"/>
      <c r="AA132" s="202"/>
      <c r="AB132" s="201"/>
      <c r="AC132" s="201"/>
      <c r="AD132" s="201"/>
      <c r="AE132" s="201"/>
      <c r="AF132" s="201"/>
      <c r="AG132" s="201"/>
      <c r="AH132" s="201"/>
      <c r="AI132" s="201"/>
      <c r="AJ132" s="201"/>
    </row>
    <row r="133" spans="1:36" ht="14.25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2"/>
      <c r="AA133" s="202"/>
      <c r="AB133" s="201"/>
      <c r="AC133" s="201"/>
      <c r="AD133" s="201"/>
      <c r="AE133" s="201"/>
      <c r="AF133" s="201"/>
      <c r="AG133" s="201"/>
      <c r="AH133" s="201"/>
      <c r="AI133" s="201"/>
      <c r="AJ133" s="201"/>
    </row>
    <row r="134" spans="1:36" ht="14.25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2"/>
      <c r="AA134" s="202"/>
      <c r="AB134" s="201"/>
      <c r="AC134" s="201"/>
      <c r="AD134" s="201"/>
      <c r="AE134" s="201"/>
      <c r="AF134" s="201"/>
      <c r="AG134" s="201"/>
      <c r="AH134" s="201"/>
      <c r="AI134" s="201"/>
      <c r="AJ134" s="201"/>
    </row>
    <row r="135" spans="1:36" ht="14.25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2"/>
      <c r="AA135" s="202"/>
      <c r="AB135" s="201"/>
      <c r="AC135" s="201"/>
      <c r="AD135" s="201"/>
      <c r="AE135" s="201"/>
      <c r="AF135" s="201"/>
      <c r="AG135" s="201"/>
      <c r="AH135" s="201"/>
      <c r="AI135" s="201"/>
      <c r="AJ135" s="201"/>
    </row>
    <row r="136" spans="1:36" ht="14.25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2"/>
      <c r="AA136" s="202"/>
      <c r="AB136" s="201"/>
      <c r="AC136" s="201"/>
      <c r="AD136" s="201"/>
      <c r="AE136" s="201"/>
      <c r="AF136" s="201"/>
      <c r="AG136" s="201"/>
      <c r="AH136" s="201"/>
      <c r="AI136" s="201"/>
      <c r="AJ136" s="201"/>
    </row>
    <row r="137" spans="1:36" ht="14.25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2"/>
      <c r="AA137" s="202"/>
      <c r="AB137" s="201"/>
      <c r="AC137" s="201"/>
      <c r="AD137" s="201"/>
      <c r="AE137" s="201"/>
      <c r="AF137" s="201"/>
      <c r="AG137" s="201"/>
      <c r="AH137" s="201"/>
      <c r="AI137" s="201"/>
      <c r="AJ137" s="201"/>
    </row>
    <row r="138" spans="1:36" ht="14.25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2"/>
      <c r="AA138" s="202"/>
      <c r="AB138" s="201"/>
      <c r="AC138" s="201"/>
      <c r="AD138" s="201"/>
      <c r="AE138" s="201"/>
      <c r="AF138" s="201"/>
      <c r="AG138" s="201"/>
      <c r="AH138" s="201"/>
      <c r="AI138" s="201"/>
      <c r="AJ138" s="201"/>
    </row>
    <row r="139" spans="1:36" ht="14.25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2"/>
      <c r="AA139" s="202"/>
      <c r="AB139" s="201"/>
      <c r="AC139" s="201"/>
      <c r="AD139" s="201"/>
      <c r="AE139" s="201"/>
      <c r="AF139" s="201"/>
      <c r="AG139" s="201"/>
      <c r="AH139" s="201"/>
      <c r="AI139" s="201"/>
      <c r="AJ139" s="201"/>
    </row>
    <row r="140" spans="1:36" ht="14.25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2"/>
      <c r="AA140" s="202"/>
      <c r="AB140" s="201"/>
      <c r="AC140" s="201"/>
      <c r="AD140" s="201"/>
      <c r="AE140" s="201"/>
      <c r="AF140" s="201"/>
      <c r="AG140" s="201"/>
      <c r="AH140" s="201"/>
      <c r="AI140" s="201"/>
      <c r="AJ140" s="201"/>
    </row>
    <row r="141" spans="1:36" ht="14.25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2"/>
      <c r="AA141" s="202"/>
      <c r="AB141" s="201"/>
      <c r="AC141" s="201"/>
      <c r="AD141" s="201"/>
      <c r="AE141" s="201"/>
      <c r="AF141" s="201"/>
      <c r="AG141" s="201"/>
      <c r="AH141" s="201"/>
      <c r="AI141" s="201"/>
      <c r="AJ141" s="201"/>
    </row>
    <row r="142" spans="1:36" ht="14.25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2"/>
      <c r="AA142" s="202"/>
      <c r="AB142" s="201"/>
      <c r="AC142" s="201"/>
      <c r="AD142" s="201"/>
      <c r="AE142" s="201"/>
      <c r="AF142" s="201"/>
      <c r="AG142" s="201"/>
      <c r="AH142" s="201"/>
      <c r="AI142" s="201"/>
      <c r="AJ142" s="201"/>
    </row>
    <row r="143" spans="1:36" ht="14.25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2"/>
      <c r="AA143" s="202"/>
      <c r="AB143" s="201"/>
      <c r="AC143" s="201"/>
      <c r="AD143" s="201"/>
      <c r="AE143" s="201"/>
      <c r="AF143" s="201"/>
      <c r="AG143" s="201"/>
      <c r="AH143" s="201"/>
      <c r="AI143" s="201"/>
      <c r="AJ143" s="201"/>
    </row>
    <row r="144" spans="1:36" ht="14.25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2"/>
      <c r="AA144" s="202"/>
      <c r="AB144" s="201"/>
      <c r="AC144" s="201"/>
      <c r="AD144" s="201"/>
      <c r="AE144" s="201"/>
      <c r="AF144" s="201"/>
      <c r="AG144" s="201"/>
      <c r="AH144" s="201"/>
      <c r="AI144" s="201"/>
      <c r="AJ144" s="201"/>
    </row>
    <row r="145" spans="1:36" ht="14.25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2"/>
      <c r="AA145" s="202"/>
      <c r="AB145" s="201"/>
      <c r="AC145" s="201"/>
      <c r="AD145" s="201"/>
      <c r="AE145" s="201"/>
      <c r="AF145" s="201"/>
      <c r="AG145" s="201"/>
      <c r="AH145" s="201"/>
      <c r="AI145" s="201"/>
      <c r="AJ145" s="201"/>
    </row>
    <row r="146" spans="1:36" ht="14.25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2"/>
      <c r="AA146" s="202"/>
      <c r="AB146" s="201"/>
      <c r="AC146" s="201"/>
      <c r="AD146" s="201"/>
      <c r="AE146" s="201"/>
      <c r="AF146" s="201"/>
      <c r="AG146" s="201"/>
      <c r="AH146" s="201"/>
      <c r="AI146" s="201"/>
      <c r="AJ146" s="201"/>
    </row>
    <row r="147" spans="1:36" ht="14.25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2"/>
      <c r="AA147" s="202"/>
      <c r="AB147" s="201"/>
      <c r="AC147" s="201"/>
      <c r="AD147" s="201"/>
      <c r="AE147" s="201"/>
      <c r="AF147" s="201"/>
      <c r="AG147" s="201"/>
      <c r="AH147" s="201"/>
      <c r="AI147" s="201"/>
      <c r="AJ147" s="201"/>
    </row>
    <row r="148" spans="1:36" ht="14.25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2"/>
      <c r="AA148" s="202"/>
      <c r="AB148" s="201"/>
      <c r="AC148" s="201"/>
      <c r="AD148" s="201"/>
      <c r="AE148" s="201"/>
      <c r="AF148" s="201"/>
      <c r="AG148" s="201"/>
      <c r="AH148" s="201"/>
      <c r="AI148" s="201"/>
      <c r="AJ148" s="201"/>
    </row>
    <row r="149" spans="1:36" ht="14.25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2"/>
      <c r="AA149" s="202"/>
      <c r="AB149" s="201"/>
      <c r="AC149" s="201"/>
      <c r="AD149" s="201"/>
      <c r="AE149" s="201"/>
      <c r="AF149" s="201"/>
      <c r="AG149" s="201"/>
      <c r="AH149" s="201"/>
      <c r="AI149" s="201"/>
      <c r="AJ149" s="201"/>
    </row>
    <row r="150" spans="1:36" ht="14.25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2"/>
      <c r="AA150" s="202"/>
      <c r="AB150" s="201"/>
      <c r="AC150" s="201"/>
      <c r="AD150" s="201"/>
      <c r="AE150" s="201"/>
      <c r="AF150" s="201"/>
      <c r="AG150" s="201"/>
      <c r="AH150" s="201"/>
      <c r="AI150" s="201"/>
      <c r="AJ150" s="201"/>
    </row>
    <row r="151" spans="1:36" ht="14.25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2"/>
      <c r="AA151" s="202"/>
      <c r="AB151" s="201"/>
      <c r="AC151" s="201"/>
      <c r="AD151" s="201"/>
      <c r="AE151" s="201"/>
      <c r="AF151" s="201"/>
      <c r="AG151" s="201"/>
      <c r="AH151" s="201"/>
      <c r="AI151" s="201"/>
      <c r="AJ151" s="201"/>
    </row>
    <row r="152" spans="1:36" ht="14.25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2"/>
      <c r="AA152" s="202"/>
      <c r="AB152" s="201"/>
      <c r="AC152" s="201"/>
      <c r="AD152" s="201"/>
      <c r="AE152" s="201"/>
      <c r="AF152" s="201"/>
      <c r="AG152" s="201"/>
      <c r="AH152" s="201"/>
      <c r="AI152" s="201"/>
      <c r="AJ152" s="201"/>
    </row>
    <row r="153" spans="1:36" ht="14.25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2"/>
      <c r="AA153" s="202"/>
      <c r="AB153" s="201"/>
      <c r="AC153" s="201"/>
      <c r="AD153" s="201"/>
      <c r="AE153" s="201"/>
      <c r="AF153" s="201"/>
      <c r="AG153" s="201"/>
      <c r="AH153" s="201"/>
      <c r="AI153" s="201"/>
      <c r="AJ153" s="201"/>
    </row>
    <row r="154" spans="1:36" ht="14.25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2"/>
      <c r="AA154" s="202"/>
      <c r="AB154" s="201"/>
      <c r="AC154" s="201"/>
      <c r="AD154" s="201"/>
      <c r="AE154" s="201"/>
      <c r="AF154" s="201"/>
      <c r="AG154" s="201"/>
      <c r="AH154" s="201"/>
      <c r="AI154" s="201"/>
      <c r="AJ154" s="201"/>
    </row>
    <row r="155" spans="1:36" ht="14.25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2"/>
      <c r="AA155" s="202"/>
      <c r="AB155" s="201"/>
      <c r="AC155" s="201"/>
      <c r="AD155" s="201"/>
      <c r="AE155" s="201"/>
      <c r="AF155" s="201"/>
      <c r="AG155" s="201"/>
      <c r="AH155" s="201"/>
      <c r="AI155" s="201"/>
      <c r="AJ155" s="201"/>
    </row>
    <row r="156" spans="1:36" ht="14.25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2"/>
      <c r="AA156" s="202"/>
      <c r="AB156" s="201"/>
      <c r="AC156" s="201"/>
      <c r="AD156" s="201"/>
      <c r="AE156" s="201"/>
      <c r="AF156" s="201"/>
      <c r="AG156" s="201"/>
      <c r="AH156" s="201"/>
      <c r="AI156" s="201"/>
      <c r="AJ156" s="201"/>
    </row>
    <row r="157" spans="1:36" ht="14.25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2"/>
      <c r="AA157" s="202"/>
      <c r="AB157" s="201"/>
      <c r="AC157" s="201"/>
      <c r="AD157" s="201"/>
      <c r="AE157" s="201"/>
      <c r="AF157" s="201"/>
      <c r="AG157" s="201"/>
      <c r="AH157" s="201"/>
      <c r="AI157" s="201"/>
      <c r="AJ157" s="201"/>
    </row>
    <row r="158" spans="1:36" ht="14.25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2"/>
      <c r="AA158" s="202"/>
      <c r="AB158" s="201"/>
      <c r="AC158" s="201"/>
      <c r="AD158" s="201"/>
      <c r="AE158" s="201"/>
      <c r="AF158" s="201"/>
      <c r="AG158" s="201"/>
      <c r="AH158" s="201"/>
      <c r="AI158" s="201"/>
      <c r="AJ158" s="201"/>
    </row>
    <row r="159" spans="1:36" ht="14.25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2"/>
      <c r="AA159" s="202"/>
      <c r="AB159" s="201"/>
      <c r="AC159" s="201"/>
      <c r="AD159" s="201"/>
      <c r="AE159" s="201"/>
      <c r="AF159" s="201"/>
      <c r="AG159" s="201"/>
      <c r="AH159" s="201"/>
      <c r="AI159" s="201"/>
      <c r="AJ159" s="201"/>
    </row>
    <row r="160" spans="1:36" ht="14.25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2"/>
      <c r="AA160" s="202"/>
      <c r="AB160" s="201"/>
      <c r="AC160" s="201"/>
      <c r="AD160" s="201"/>
      <c r="AE160" s="201"/>
      <c r="AF160" s="201"/>
      <c r="AG160" s="201"/>
      <c r="AH160" s="201"/>
      <c r="AI160" s="201"/>
      <c r="AJ160" s="201"/>
    </row>
    <row r="161" spans="1:36" ht="14.25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2"/>
      <c r="AA161" s="202"/>
      <c r="AB161" s="201"/>
      <c r="AC161" s="201"/>
      <c r="AD161" s="201"/>
      <c r="AE161" s="201"/>
      <c r="AF161" s="201"/>
      <c r="AG161" s="201"/>
      <c r="AH161" s="201"/>
      <c r="AI161" s="201"/>
      <c r="AJ161" s="201"/>
    </row>
    <row r="162" spans="1:36" ht="14.25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2"/>
      <c r="AA162" s="202"/>
      <c r="AB162" s="201"/>
      <c r="AC162" s="201"/>
      <c r="AD162" s="201"/>
      <c r="AE162" s="201"/>
      <c r="AF162" s="201"/>
      <c r="AG162" s="201"/>
      <c r="AH162" s="201"/>
      <c r="AI162" s="201"/>
      <c r="AJ162" s="201"/>
    </row>
    <row r="163" spans="1:36" ht="14.25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2"/>
      <c r="AA163" s="202"/>
      <c r="AB163" s="201"/>
      <c r="AC163" s="201"/>
      <c r="AD163" s="201"/>
      <c r="AE163" s="201"/>
      <c r="AF163" s="201"/>
      <c r="AG163" s="201"/>
      <c r="AH163" s="201"/>
      <c r="AI163" s="201"/>
      <c r="AJ163" s="201"/>
    </row>
    <row r="164" spans="1:36" ht="14.25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2"/>
      <c r="AA164" s="202"/>
      <c r="AB164" s="201"/>
      <c r="AC164" s="201"/>
      <c r="AD164" s="201"/>
      <c r="AE164" s="201"/>
      <c r="AF164" s="201"/>
      <c r="AG164" s="201"/>
      <c r="AH164" s="201"/>
      <c r="AI164" s="201"/>
      <c r="AJ164" s="201"/>
    </row>
    <row r="165" spans="1:36" ht="14.25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2"/>
      <c r="AA165" s="202"/>
      <c r="AB165" s="201"/>
      <c r="AC165" s="201"/>
      <c r="AD165" s="201"/>
      <c r="AE165" s="201"/>
      <c r="AF165" s="201"/>
      <c r="AG165" s="201"/>
      <c r="AH165" s="201"/>
      <c r="AI165" s="201"/>
      <c r="AJ165" s="201"/>
    </row>
    <row r="166" spans="1:36" ht="14.25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2"/>
      <c r="AA166" s="202"/>
      <c r="AB166" s="201"/>
      <c r="AC166" s="201"/>
      <c r="AD166" s="201"/>
      <c r="AE166" s="201"/>
      <c r="AF166" s="201"/>
      <c r="AG166" s="201"/>
      <c r="AH166" s="201"/>
      <c r="AI166" s="201"/>
      <c r="AJ166" s="201"/>
    </row>
    <row r="167" spans="1:36" ht="14.25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2"/>
      <c r="AA167" s="202"/>
      <c r="AB167" s="201"/>
      <c r="AC167" s="201"/>
      <c r="AD167" s="201"/>
      <c r="AE167" s="201"/>
      <c r="AF167" s="201"/>
      <c r="AG167" s="201"/>
      <c r="AH167" s="201"/>
      <c r="AI167" s="201"/>
      <c r="AJ167" s="201"/>
    </row>
    <row r="168" spans="1:36" ht="14.25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2"/>
      <c r="AA168" s="202"/>
      <c r="AB168" s="201"/>
      <c r="AC168" s="201"/>
      <c r="AD168" s="201"/>
      <c r="AE168" s="201"/>
      <c r="AF168" s="201"/>
      <c r="AG168" s="201"/>
      <c r="AH168" s="201"/>
      <c r="AI168" s="201"/>
      <c r="AJ168" s="201"/>
    </row>
    <row r="169" spans="1:36" ht="14.25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2"/>
      <c r="AA169" s="202"/>
      <c r="AB169" s="201"/>
      <c r="AC169" s="201"/>
      <c r="AD169" s="201"/>
      <c r="AE169" s="201"/>
      <c r="AF169" s="201"/>
      <c r="AG169" s="201"/>
      <c r="AH169" s="201"/>
      <c r="AI169" s="201"/>
      <c r="AJ169" s="201"/>
    </row>
    <row r="170" spans="1:36" ht="14.25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2"/>
      <c r="AA170" s="202"/>
      <c r="AB170" s="201"/>
      <c r="AC170" s="201"/>
      <c r="AD170" s="201"/>
      <c r="AE170" s="201"/>
      <c r="AF170" s="201"/>
      <c r="AG170" s="201"/>
      <c r="AH170" s="201"/>
      <c r="AI170" s="201"/>
      <c r="AJ170" s="201"/>
    </row>
    <row r="171" spans="1:36" ht="14.25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2"/>
      <c r="AA171" s="202"/>
      <c r="AB171" s="201"/>
      <c r="AC171" s="201"/>
      <c r="AD171" s="201"/>
      <c r="AE171" s="201"/>
      <c r="AF171" s="201"/>
      <c r="AG171" s="201"/>
      <c r="AH171" s="201"/>
      <c r="AI171" s="201"/>
      <c r="AJ171" s="201"/>
    </row>
    <row r="172" spans="1:36" ht="14.25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2"/>
      <c r="AA172" s="202"/>
      <c r="AB172" s="201"/>
      <c r="AC172" s="201"/>
      <c r="AD172" s="201"/>
      <c r="AE172" s="201"/>
      <c r="AF172" s="201"/>
      <c r="AG172" s="201"/>
      <c r="AH172" s="201"/>
      <c r="AI172" s="201"/>
      <c r="AJ172" s="201"/>
    </row>
    <row r="173" spans="1:36" ht="14.25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2"/>
      <c r="AA173" s="202"/>
      <c r="AB173" s="201"/>
      <c r="AC173" s="201"/>
      <c r="AD173" s="201"/>
      <c r="AE173" s="201"/>
      <c r="AF173" s="201"/>
      <c r="AG173" s="201"/>
      <c r="AH173" s="201"/>
      <c r="AI173" s="201"/>
      <c r="AJ173" s="201"/>
    </row>
    <row r="174" spans="1:36" ht="14.25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2"/>
      <c r="AA174" s="202"/>
      <c r="AB174" s="201"/>
      <c r="AC174" s="201"/>
      <c r="AD174" s="201"/>
      <c r="AE174" s="201"/>
      <c r="AF174" s="201"/>
      <c r="AG174" s="201"/>
      <c r="AH174" s="201"/>
      <c r="AI174" s="201"/>
      <c r="AJ174" s="201"/>
    </row>
    <row r="175" spans="1:36" ht="14.25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2"/>
      <c r="AA175" s="202"/>
      <c r="AB175" s="201"/>
      <c r="AC175" s="201"/>
      <c r="AD175" s="201"/>
      <c r="AE175" s="201"/>
      <c r="AF175" s="201"/>
      <c r="AG175" s="201"/>
      <c r="AH175" s="201"/>
      <c r="AI175" s="201"/>
      <c r="AJ175" s="201"/>
    </row>
    <row r="176" spans="1:36" ht="14.25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2"/>
      <c r="AA176" s="202"/>
      <c r="AB176" s="201"/>
      <c r="AC176" s="201"/>
      <c r="AD176" s="201"/>
      <c r="AE176" s="201"/>
      <c r="AF176" s="201"/>
      <c r="AG176" s="201"/>
      <c r="AH176" s="201"/>
      <c r="AI176" s="201"/>
      <c r="AJ176" s="201"/>
    </row>
    <row r="177" spans="1:36" ht="14.25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2"/>
      <c r="AA177" s="202"/>
      <c r="AB177" s="201"/>
      <c r="AC177" s="201"/>
      <c r="AD177" s="201"/>
      <c r="AE177" s="201"/>
      <c r="AF177" s="201"/>
      <c r="AG177" s="201"/>
      <c r="AH177" s="201"/>
      <c r="AI177" s="201"/>
      <c r="AJ177" s="201"/>
    </row>
    <row r="178" spans="1:36" ht="14.25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2"/>
      <c r="AA178" s="202"/>
      <c r="AB178" s="201"/>
      <c r="AC178" s="201"/>
      <c r="AD178" s="201"/>
      <c r="AE178" s="201"/>
      <c r="AF178" s="201"/>
      <c r="AG178" s="201"/>
      <c r="AH178" s="201"/>
      <c r="AI178" s="201"/>
      <c r="AJ178" s="201"/>
    </row>
    <row r="179" spans="1:36" ht="14.25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2"/>
      <c r="AA179" s="202"/>
      <c r="AB179" s="201"/>
      <c r="AC179" s="201"/>
      <c r="AD179" s="201"/>
      <c r="AE179" s="201"/>
      <c r="AF179" s="201"/>
      <c r="AG179" s="201"/>
      <c r="AH179" s="201"/>
      <c r="AI179" s="201"/>
      <c r="AJ179" s="201"/>
    </row>
    <row r="180" spans="1:36" ht="14.25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2"/>
      <c r="AA180" s="202"/>
      <c r="AB180" s="201"/>
      <c r="AC180" s="201"/>
      <c r="AD180" s="201"/>
      <c r="AE180" s="201"/>
      <c r="AF180" s="201"/>
      <c r="AG180" s="201"/>
      <c r="AH180" s="201"/>
      <c r="AI180" s="201"/>
      <c r="AJ180" s="201"/>
    </row>
    <row r="181" spans="1:36" ht="14.25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2"/>
      <c r="AA181" s="202"/>
      <c r="AB181" s="201"/>
      <c r="AC181" s="201"/>
      <c r="AD181" s="201"/>
      <c r="AE181" s="201"/>
      <c r="AF181" s="201"/>
      <c r="AG181" s="201"/>
      <c r="AH181" s="201"/>
      <c r="AI181" s="201"/>
      <c r="AJ181" s="201"/>
    </row>
    <row r="182" spans="1:36" ht="14.25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2"/>
      <c r="AA182" s="202"/>
      <c r="AB182" s="201"/>
      <c r="AC182" s="201"/>
      <c r="AD182" s="201"/>
      <c r="AE182" s="201"/>
      <c r="AF182" s="201"/>
      <c r="AG182" s="201"/>
      <c r="AH182" s="201"/>
      <c r="AI182" s="201"/>
      <c r="AJ182" s="201"/>
    </row>
    <row r="183" spans="1:36" ht="14.25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2"/>
      <c r="AA183" s="202"/>
      <c r="AB183" s="201"/>
      <c r="AC183" s="201"/>
      <c r="AD183" s="201"/>
      <c r="AE183" s="201"/>
      <c r="AF183" s="201"/>
      <c r="AG183" s="201"/>
      <c r="AH183" s="201"/>
      <c r="AI183" s="201"/>
      <c r="AJ183" s="201"/>
    </row>
    <row r="184" spans="1:36" ht="14.25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2"/>
      <c r="AA184" s="202"/>
      <c r="AB184" s="201"/>
      <c r="AC184" s="201"/>
      <c r="AD184" s="201"/>
      <c r="AE184" s="201"/>
      <c r="AF184" s="201"/>
      <c r="AG184" s="201"/>
      <c r="AH184" s="201"/>
      <c r="AI184" s="201"/>
      <c r="AJ184" s="201"/>
    </row>
    <row r="185" spans="1:36" ht="14.25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2"/>
      <c r="AA185" s="202"/>
      <c r="AB185" s="201"/>
      <c r="AC185" s="201"/>
      <c r="AD185" s="201"/>
      <c r="AE185" s="201"/>
      <c r="AF185" s="201"/>
      <c r="AG185" s="201"/>
      <c r="AH185" s="201"/>
      <c r="AI185" s="201"/>
      <c r="AJ185" s="201"/>
    </row>
    <row r="186" spans="1:36" ht="14.25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2"/>
      <c r="AA186" s="202"/>
      <c r="AB186" s="201"/>
      <c r="AC186" s="201"/>
      <c r="AD186" s="201"/>
      <c r="AE186" s="201"/>
      <c r="AF186" s="201"/>
      <c r="AG186" s="201"/>
      <c r="AH186" s="201"/>
      <c r="AI186" s="201"/>
      <c r="AJ186" s="201"/>
    </row>
    <row r="187" spans="1:36" ht="14.25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2"/>
      <c r="AA187" s="202"/>
      <c r="AB187" s="201"/>
      <c r="AC187" s="201"/>
      <c r="AD187" s="201"/>
      <c r="AE187" s="201"/>
      <c r="AF187" s="201"/>
      <c r="AG187" s="201"/>
      <c r="AH187" s="201"/>
      <c r="AI187" s="201"/>
      <c r="AJ187" s="201"/>
    </row>
    <row r="188" spans="1:36" ht="14.25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2"/>
      <c r="AA188" s="202"/>
      <c r="AB188" s="201"/>
      <c r="AC188" s="201"/>
      <c r="AD188" s="201"/>
      <c r="AE188" s="201"/>
      <c r="AF188" s="201"/>
      <c r="AG188" s="201"/>
      <c r="AH188" s="201"/>
      <c r="AI188" s="201"/>
      <c r="AJ188" s="201"/>
    </row>
    <row r="189" spans="1:36" ht="14.25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2"/>
      <c r="AA189" s="202"/>
      <c r="AB189" s="201"/>
      <c r="AC189" s="201"/>
      <c r="AD189" s="201"/>
      <c r="AE189" s="201"/>
      <c r="AF189" s="201"/>
      <c r="AG189" s="201"/>
      <c r="AH189" s="201"/>
      <c r="AI189" s="201"/>
      <c r="AJ189" s="201"/>
    </row>
    <row r="190" spans="1:36" ht="14.25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2"/>
      <c r="AA190" s="202"/>
      <c r="AB190" s="201"/>
      <c r="AC190" s="201"/>
      <c r="AD190" s="201"/>
      <c r="AE190" s="201"/>
      <c r="AF190" s="201"/>
      <c r="AG190" s="201"/>
      <c r="AH190" s="201"/>
      <c r="AI190" s="201"/>
      <c r="AJ190" s="201"/>
    </row>
    <row r="191" spans="1:36" ht="14.25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2"/>
      <c r="AA191" s="202"/>
      <c r="AB191" s="201"/>
      <c r="AC191" s="201"/>
      <c r="AD191" s="201"/>
      <c r="AE191" s="201"/>
      <c r="AF191" s="201"/>
      <c r="AG191" s="201"/>
      <c r="AH191" s="201"/>
      <c r="AI191" s="201"/>
      <c r="AJ191" s="201"/>
    </row>
    <row r="192" spans="1:36" ht="14.25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2"/>
      <c r="AA192" s="202"/>
      <c r="AB192" s="201"/>
      <c r="AC192" s="201"/>
      <c r="AD192" s="201"/>
      <c r="AE192" s="201"/>
      <c r="AF192" s="201"/>
      <c r="AG192" s="201"/>
      <c r="AH192" s="201"/>
      <c r="AI192" s="201"/>
      <c r="AJ192" s="201"/>
    </row>
    <row r="193" spans="1:36" ht="14.25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2"/>
      <c r="AA193" s="202"/>
      <c r="AB193" s="201"/>
      <c r="AC193" s="201"/>
      <c r="AD193" s="201"/>
      <c r="AE193" s="201"/>
      <c r="AF193" s="201"/>
      <c r="AG193" s="201"/>
      <c r="AH193" s="201"/>
      <c r="AI193" s="201"/>
      <c r="AJ193" s="201"/>
    </row>
    <row r="194" spans="1:36" ht="14.25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2"/>
      <c r="AA194" s="202"/>
      <c r="AB194" s="201"/>
      <c r="AC194" s="201"/>
      <c r="AD194" s="201"/>
      <c r="AE194" s="201"/>
      <c r="AF194" s="201"/>
      <c r="AG194" s="201"/>
      <c r="AH194" s="201"/>
      <c r="AI194" s="201"/>
      <c r="AJ194" s="201"/>
    </row>
    <row r="195" spans="1:36" ht="14.25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2"/>
      <c r="AA195" s="202"/>
      <c r="AB195" s="201"/>
      <c r="AC195" s="201"/>
      <c r="AD195" s="201"/>
      <c r="AE195" s="201"/>
      <c r="AF195" s="201"/>
      <c r="AG195" s="201"/>
      <c r="AH195" s="201"/>
      <c r="AI195" s="201"/>
      <c r="AJ195" s="201"/>
    </row>
    <row r="196" spans="1:36" ht="14.25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2"/>
      <c r="AA196" s="202"/>
      <c r="AB196" s="201"/>
      <c r="AC196" s="201"/>
      <c r="AD196" s="201"/>
      <c r="AE196" s="201"/>
      <c r="AF196" s="201"/>
      <c r="AG196" s="201"/>
      <c r="AH196" s="201"/>
      <c r="AI196" s="201"/>
      <c r="AJ196" s="201"/>
    </row>
    <row r="197" spans="1:36" ht="14.25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2"/>
      <c r="AA197" s="202"/>
      <c r="AB197" s="201"/>
      <c r="AC197" s="201"/>
      <c r="AD197" s="201"/>
      <c r="AE197" s="201"/>
      <c r="AF197" s="201"/>
      <c r="AG197" s="201"/>
      <c r="AH197" s="201"/>
      <c r="AI197" s="201"/>
      <c r="AJ197" s="201"/>
    </row>
    <row r="198" spans="1:36" ht="14.25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2"/>
      <c r="AA198" s="202"/>
      <c r="AB198" s="201"/>
      <c r="AC198" s="201"/>
      <c r="AD198" s="201"/>
      <c r="AE198" s="201"/>
      <c r="AF198" s="201"/>
      <c r="AG198" s="201"/>
      <c r="AH198" s="201"/>
      <c r="AI198" s="201"/>
      <c r="AJ198" s="201"/>
    </row>
    <row r="199" spans="1:36" ht="14.25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2"/>
      <c r="AA199" s="202"/>
      <c r="AB199" s="201"/>
      <c r="AC199" s="201"/>
      <c r="AD199" s="201"/>
      <c r="AE199" s="201"/>
      <c r="AF199" s="201"/>
      <c r="AG199" s="201"/>
      <c r="AH199" s="201"/>
      <c r="AI199" s="201"/>
      <c r="AJ199" s="201"/>
    </row>
    <row r="200" spans="1:36" ht="14.25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2"/>
      <c r="AA200" s="202"/>
      <c r="AB200" s="201"/>
      <c r="AC200" s="201"/>
      <c r="AD200" s="201"/>
      <c r="AE200" s="201"/>
      <c r="AF200" s="201"/>
      <c r="AG200" s="201"/>
      <c r="AH200" s="201"/>
      <c r="AI200" s="201"/>
      <c r="AJ200" s="201"/>
    </row>
    <row r="201" spans="1:36" ht="14.25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2"/>
      <c r="AA201" s="202"/>
      <c r="AB201" s="201"/>
      <c r="AC201" s="201"/>
      <c r="AD201" s="201"/>
      <c r="AE201" s="201"/>
      <c r="AF201" s="201"/>
      <c r="AG201" s="201"/>
      <c r="AH201" s="201"/>
      <c r="AI201" s="201"/>
      <c r="AJ201" s="201"/>
    </row>
    <row r="202" spans="1:36" ht="14.25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2"/>
      <c r="AA202" s="202"/>
      <c r="AB202" s="201"/>
      <c r="AC202" s="201"/>
      <c r="AD202" s="201"/>
      <c r="AE202" s="201"/>
      <c r="AF202" s="201"/>
      <c r="AG202" s="201"/>
      <c r="AH202" s="201"/>
      <c r="AI202" s="201"/>
      <c r="AJ202" s="201"/>
    </row>
    <row r="203" spans="1:36" ht="14.25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2"/>
      <c r="AA203" s="202"/>
      <c r="AB203" s="201"/>
      <c r="AC203" s="201"/>
      <c r="AD203" s="201"/>
      <c r="AE203" s="201"/>
      <c r="AF203" s="201"/>
      <c r="AG203" s="201"/>
      <c r="AH203" s="201"/>
      <c r="AI203" s="201"/>
      <c r="AJ203" s="201"/>
    </row>
    <row r="204" spans="1:36" ht="14.25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2"/>
      <c r="AA204" s="202"/>
      <c r="AB204" s="201"/>
      <c r="AC204" s="201"/>
      <c r="AD204" s="201"/>
      <c r="AE204" s="201"/>
      <c r="AF204" s="201"/>
      <c r="AG204" s="201"/>
      <c r="AH204" s="201"/>
      <c r="AI204" s="201"/>
      <c r="AJ204" s="201"/>
    </row>
    <row r="205" spans="1:36" ht="14.25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2"/>
      <c r="AA205" s="202"/>
      <c r="AB205" s="201"/>
      <c r="AC205" s="201"/>
      <c r="AD205" s="201"/>
      <c r="AE205" s="201"/>
      <c r="AF205" s="201"/>
      <c r="AG205" s="201"/>
      <c r="AH205" s="201"/>
      <c r="AI205" s="201"/>
      <c r="AJ205" s="201"/>
    </row>
    <row r="206" spans="1:36" ht="14.25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2"/>
      <c r="AA206" s="202"/>
      <c r="AB206" s="201"/>
      <c r="AC206" s="201"/>
      <c r="AD206" s="201"/>
      <c r="AE206" s="201"/>
      <c r="AF206" s="201"/>
      <c r="AG206" s="201"/>
      <c r="AH206" s="201"/>
      <c r="AI206" s="201"/>
      <c r="AJ206" s="201"/>
    </row>
    <row r="207" spans="1:36" ht="14.25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2"/>
      <c r="AA207" s="202"/>
      <c r="AB207" s="201"/>
      <c r="AC207" s="201"/>
      <c r="AD207" s="201"/>
      <c r="AE207" s="201"/>
      <c r="AF207" s="201"/>
      <c r="AG207" s="201"/>
      <c r="AH207" s="201"/>
      <c r="AI207" s="201"/>
      <c r="AJ207" s="201"/>
    </row>
    <row r="208" spans="1:36" ht="14.25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2"/>
      <c r="AA208" s="202"/>
      <c r="AB208" s="201"/>
      <c r="AC208" s="201"/>
      <c r="AD208" s="201"/>
      <c r="AE208" s="201"/>
      <c r="AF208" s="201"/>
      <c r="AG208" s="201"/>
      <c r="AH208" s="201"/>
      <c r="AI208" s="201"/>
      <c r="AJ208" s="201"/>
    </row>
    <row r="209" spans="1:36" ht="14.25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2"/>
      <c r="AA209" s="202"/>
      <c r="AB209" s="201"/>
      <c r="AC209" s="201"/>
      <c r="AD209" s="201"/>
      <c r="AE209" s="201"/>
      <c r="AF209" s="201"/>
      <c r="AG209" s="201"/>
      <c r="AH209" s="201"/>
      <c r="AI209" s="201"/>
      <c r="AJ209" s="201"/>
    </row>
    <row r="210" spans="1:36" ht="14.25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2"/>
      <c r="AA210" s="202"/>
      <c r="AB210" s="201"/>
      <c r="AC210" s="201"/>
      <c r="AD210" s="201"/>
      <c r="AE210" s="201"/>
      <c r="AF210" s="201"/>
      <c r="AG210" s="201"/>
      <c r="AH210" s="201"/>
      <c r="AI210" s="201"/>
      <c r="AJ210" s="201"/>
    </row>
    <row r="211" spans="1:36" ht="14.25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2"/>
      <c r="AA211" s="202"/>
      <c r="AB211" s="201"/>
      <c r="AC211" s="201"/>
      <c r="AD211" s="201"/>
      <c r="AE211" s="201"/>
      <c r="AF211" s="201"/>
      <c r="AG211" s="201"/>
      <c r="AH211" s="201"/>
      <c r="AI211" s="201"/>
      <c r="AJ211" s="201"/>
    </row>
    <row r="212" spans="1:36" ht="14.25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2"/>
      <c r="AA212" s="202"/>
      <c r="AB212" s="201"/>
      <c r="AC212" s="201"/>
      <c r="AD212" s="201"/>
      <c r="AE212" s="201"/>
      <c r="AF212" s="201"/>
      <c r="AG212" s="201"/>
      <c r="AH212" s="201"/>
      <c r="AI212" s="201"/>
      <c r="AJ212" s="201"/>
    </row>
    <row r="213" spans="1:36" ht="14.25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2"/>
      <c r="AA213" s="202"/>
      <c r="AB213" s="201"/>
      <c r="AC213" s="201"/>
      <c r="AD213" s="201"/>
      <c r="AE213" s="201"/>
      <c r="AF213" s="201"/>
      <c r="AG213" s="201"/>
      <c r="AH213" s="201"/>
      <c r="AI213" s="201"/>
      <c r="AJ213" s="201"/>
    </row>
    <row r="214" spans="1:36" ht="14.25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2"/>
      <c r="AA214" s="202"/>
      <c r="AB214" s="201"/>
      <c r="AC214" s="201"/>
      <c r="AD214" s="201"/>
      <c r="AE214" s="201"/>
      <c r="AF214" s="201"/>
      <c r="AG214" s="201"/>
      <c r="AH214" s="201"/>
      <c r="AI214" s="201"/>
      <c r="AJ214" s="201"/>
    </row>
    <row r="215" spans="1:36" ht="14.25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2"/>
      <c r="AA215" s="202"/>
      <c r="AB215" s="201"/>
      <c r="AC215" s="201"/>
      <c r="AD215" s="201"/>
      <c r="AE215" s="201"/>
      <c r="AF215" s="201"/>
      <c r="AG215" s="201"/>
      <c r="AH215" s="201"/>
      <c r="AI215" s="201"/>
      <c r="AJ215" s="201"/>
    </row>
    <row r="216" spans="1:36" ht="14.25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2"/>
      <c r="AA216" s="202"/>
      <c r="AB216" s="201"/>
      <c r="AC216" s="201"/>
      <c r="AD216" s="201"/>
      <c r="AE216" s="201"/>
      <c r="AF216" s="201"/>
      <c r="AG216" s="201"/>
      <c r="AH216" s="201"/>
      <c r="AI216" s="201"/>
      <c r="AJ216" s="201"/>
    </row>
    <row r="217" spans="1:36" ht="14.25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2"/>
      <c r="AA217" s="202"/>
      <c r="AB217" s="201"/>
      <c r="AC217" s="201"/>
      <c r="AD217" s="201"/>
      <c r="AE217" s="201"/>
      <c r="AF217" s="201"/>
      <c r="AG217" s="201"/>
      <c r="AH217" s="201"/>
      <c r="AI217" s="201"/>
      <c r="AJ217" s="201"/>
    </row>
    <row r="218" spans="1:36" ht="14.25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2"/>
      <c r="AA218" s="202"/>
      <c r="AB218" s="201"/>
      <c r="AC218" s="201"/>
      <c r="AD218" s="201"/>
      <c r="AE218" s="201"/>
      <c r="AF218" s="201"/>
      <c r="AG218" s="201"/>
      <c r="AH218" s="201"/>
      <c r="AI218" s="201"/>
      <c r="AJ218" s="201"/>
    </row>
    <row r="219" spans="1:36" ht="14.25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2"/>
      <c r="AA219" s="202"/>
      <c r="AB219" s="201"/>
      <c r="AC219" s="201"/>
      <c r="AD219" s="201"/>
      <c r="AE219" s="201"/>
      <c r="AF219" s="201"/>
      <c r="AG219" s="201"/>
      <c r="AH219" s="201"/>
      <c r="AI219" s="201"/>
      <c r="AJ219" s="201"/>
    </row>
    <row r="220" spans="1:36" ht="14.25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2"/>
      <c r="AA220" s="202"/>
      <c r="AB220" s="201"/>
      <c r="AC220" s="201"/>
      <c r="AD220" s="201"/>
      <c r="AE220" s="201"/>
      <c r="AF220" s="201"/>
      <c r="AG220" s="201"/>
      <c r="AH220" s="201"/>
      <c r="AI220" s="201"/>
      <c r="AJ220" s="201"/>
    </row>
    <row r="221" spans="1:36" ht="14.25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2"/>
      <c r="AA221" s="202"/>
      <c r="AB221" s="201"/>
      <c r="AC221" s="201"/>
      <c r="AD221" s="201"/>
      <c r="AE221" s="201"/>
      <c r="AF221" s="201"/>
      <c r="AG221" s="201"/>
      <c r="AH221" s="201"/>
      <c r="AI221" s="201"/>
      <c r="AJ221" s="201"/>
    </row>
    <row r="222" spans="1:36" ht="14.25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2"/>
      <c r="AA222" s="202"/>
      <c r="AB222" s="201"/>
      <c r="AC222" s="201"/>
      <c r="AD222" s="201"/>
      <c r="AE222" s="201"/>
      <c r="AF222" s="201"/>
      <c r="AG222" s="201"/>
      <c r="AH222" s="201"/>
      <c r="AI222" s="201"/>
      <c r="AJ222" s="201"/>
    </row>
    <row r="223" spans="1:36" ht="14.25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2"/>
      <c r="AA223" s="202"/>
      <c r="AB223" s="201"/>
      <c r="AC223" s="201"/>
      <c r="AD223" s="201"/>
      <c r="AE223" s="201"/>
      <c r="AF223" s="201"/>
      <c r="AG223" s="201"/>
      <c r="AH223" s="201"/>
      <c r="AI223" s="201"/>
      <c r="AJ223" s="201"/>
    </row>
    <row r="224" spans="1:36" ht="14.25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2"/>
      <c r="AA224" s="202"/>
      <c r="AB224" s="201"/>
      <c r="AC224" s="201"/>
      <c r="AD224" s="201"/>
      <c r="AE224" s="201"/>
      <c r="AF224" s="201"/>
      <c r="AG224" s="201"/>
      <c r="AH224" s="201"/>
      <c r="AI224" s="201"/>
      <c r="AJ224" s="201"/>
    </row>
    <row r="225" spans="1:36" ht="14.25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2"/>
      <c r="AA225" s="202"/>
      <c r="AB225" s="201"/>
      <c r="AC225" s="201"/>
      <c r="AD225" s="201"/>
      <c r="AE225" s="201"/>
      <c r="AF225" s="201"/>
      <c r="AG225" s="201"/>
      <c r="AH225" s="201"/>
      <c r="AI225" s="201"/>
      <c r="AJ225" s="201"/>
    </row>
    <row r="226" spans="1:36" ht="14.25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2"/>
      <c r="AA226" s="202"/>
      <c r="AB226" s="201"/>
      <c r="AC226" s="201"/>
      <c r="AD226" s="201"/>
      <c r="AE226" s="201"/>
      <c r="AF226" s="201"/>
      <c r="AG226" s="201"/>
      <c r="AH226" s="201"/>
      <c r="AI226" s="201"/>
      <c r="AJ226" s="201"/>
    </row>
    <row r="227" spans="1:36" ht="14.25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2"/>
      <c r="AA227" s="202"/>
      <c r="AB227" s="201"/>
      <c r="AC227" s="201"/>
      <c r="AD227" s="201"/>
      <c r="AE227" s="201"/>
      <c r="AF227" s="201"/>
      <c r="AG227" s="201"/>
      <c r="AH227" s="201"/>
      <c r="AI227" s="201"/>
      <c r="AJ227" s="201"/>
    </row>
    <row r="228" spans="1:36" ht="14.25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2"/>
      <c r="AA228" s="202"/>
      <c r="AB228" s="201"/>
      <c r="AC228" s="201"/>
      <c r="AD228" s="201"/>
      <c r="AE228" s="201"/>
      <c r="AF228" s="201"/>
      <c r="AG228" s="201"/>
      <c r="AH228" s="201"/>
      <c r="AI228" s="201"/>
      <c r="AJ228" s="201"/>
    </row>
    <row r="229" spans="1:36" ht="14.25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2"/>
      <c r="AA229" s="202"/>
      <c r="AB229" s="201"/>
      <c r="AC229" s="201"/>
      <c r="AD229" s="201"/>
      <c r="AE229" s="201"/>
      <c r="AF229" s="201"/>
      <c r="AG229" s="201"/>
      <c r="AH229" s="201"/>
      <c r="AI229" s="201"/>
      <c r="AJ229" s="201"/>
    </row>
    <row r="230" spans="1:36" ht="14.25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2"/>
      <c r="AA230" s="202"/>
      <c r="AB230" s="201"/>
      <c r="AC230" s="201"/>
      <c r="AD230" s="201"/>
      <c r="AE230" s="201"/>
      <c r="AF230" s="201"/>
      <c r="AG230" s="201"/>
      <c r="AH230" s="201"/>
      <c r="AI230" s="201"/>
      <c r="AJ230" s="201"/>
    </row>
    <row r="231" spans="1:36" ht="14.25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2"/>
      <c r="AA231" s="202"/>
      <c r="AB231" s="201"/>
      <c r="AC231" s="201"/>
      <c r="AD231" s="201"/>
      <c r="AE231" s="201"/>
      <c r="AF231" s="201"/>
      <c r="AG231" s="201"/>
      <c r="AH231" s="201"/>
      <c r="AI231" s="201"/>
      <c r="AJ231" s="201"/>
    </row>
    <row r="232" spans="1:36" ht="14.25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2"/>
      <c r="AA232" s="202"/>
      <c r="AB232" s="201"/>
      <c r="AC232" s="201"/>
      <c r="AD232" s="201"/>
      <c r="AE232" s="201"/>
      <c r="AF232" s="201"/>
      <c r="AG232" s="201"/>
      <c r="AH232" s="201"/>
      <c r="AI232" s="201"/>
      <c r="AJ232" s="201"/>
    </row>
    <row r="233" spans="1:36" ht="14.25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2"/>
      <c r="AA233" s="202"/>
      <c r="AB233" s="201"/>
      <c r="AC233" s="201"/>
      <c r="AD233" s="201"/>
      <c r="AE233" s="201"/>
      <c r="AF233" s="201"/>
      <c r="AG233" s="201"/>
      <c r="AH233" s="201"/>
      <c r="AI233" s="201"/>
      <c r="AJ233" s="201"/>
    </row>
    <row r="234" spans="1:36" ht="14.25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2"/>
      <c r="AA234" s="202"/>
      <c r="AB234" s="201"/>
      <c r="AC234" s="201"/>
      <c r="AD234" s="201"/>
      <c r="AE234" s="201"/>
      <c r="AF234" s="201"/>
      <c r="AG234" s="201"/>
      <c r="AH234" s="201"/>
      <c r="AI234" s="201"/>
      <c r="AJ234" s="201"/>
    </row>
    <row r="235" spans="1:36" ht="14.25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2"/>
      <c r="AA235" s="202"/>
      <c r="AB235" s="201"/>
      <c r="AC235" s="201"/>
      <c r="AD235" s="201"/>
      <c r="AE235" s="201"/>
      <c r="AF235" s="201"/>
      <c r="AG235" s="201"/>
      <c r="AH235" s="201"/>
      <c r="AI235" s="201"/>
      <c r="AJ235" s="201"/>
    </row>
    <row r="236" spans="1:36" ht="14.25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2"/>
      <c r="AA236" s="202"/>
      <c r="AB236" s="201"/>
      <c r="AC236" s="201"/>
      <c r="AD236" s="201"/>
      <c r="AE236" s="201"/>
      <c r="AF236" s="201"/>
      <c r="AG236" s="201"/>
      <c r="AH236" s="201"/>
      <c r="AI236" s="201"/>
      <c r="AJ236" s="201"/>
    </row>
    <row r="237" spans="1:36" ht="14.25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2"/>
      <c r="AA237" s="202"/>
      <c r="AB237" s="201"/>
      <c r="AC237" s="201"/>
      <c r="AD237" s="201"/>
      <c r="AE237" s="201"/>
      <c r="AF237" s="201"/>
      <c r="AG237" s="201"/>
      <c r="AH237" s="201"/>
      <c r="AI237" s="201"/>
      <c r="AJ237" s="201"/>
    </row>
    <row r="238" spans="1:36" ht="14.25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2"/>
      <c r="AA238" s="202"/>
      <c r="AB238" s="201"/>
      <c r="AC238" s="201"/>
      <c r="AD238" s="201"/>
      <c r="AE238" s="201"/>
      <c r="AF238" s="201"/>
      <c r="AG238" s="201"/>
      <c r="AH238" s="201"/>
      <c r="AI238" s="201"/>
      <c r="AJ238" s="201"/>
    </row>
    <row r="239" spans="1:36" ht="14.25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2"/>
      <c r="AA239" s="202"/>
      <c r="AB239" s="201"/>
      <c r="AC239" s="201"/>
      <c r="AD239" s="201"/>
      <c r="AE239" s="201"/>
      <c r="AF239" s="201"/>
      <c r="AG239" s="201"/>
      <c r="AH239" s="201"/>
      <c r="AI239" s="201"/>
      <c r="AJ239" s="201"/>
    </row>
    <row r="240" spans="1:36" ht="14.25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2"/>
      <c r="AA240" s="202"/>
      <c r="AB240" s="201"/>
      <c r="AC240" s="201"/>
      <c r="AD240" s="201"/>
      <c r="AE240" s="201"/>
      <c r="AF240" s="201"/>
      <c r="AG240" s="201"/>
      <c r="AH240" s="201"/>
      <c r="AI240" s="201"/>
      <c r="AJ240" s="201"/>
    </row>
    <row r="241" spans="1:36" ht="14.25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2"/>
      <c r="AA241" s="202"/>
      <c r="AB241" s="201"/>
      <c r="AC241" s="201"/>
      <c r="AD241" s="201"/>
      <c r="AE241" s="201"/>
      <c r="AF241" s="201"/>
      <c r="AG241" s="201"/>
      <c r="AH241" s="201"/>
      <c r="AI241" s="201"/>
      <c r="AJ241" s="201"/>
    </row>
    <row r="242" spans="1:36" ht="14.25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2"/>
      <c r="AA242" s="202"/>
      <c r="AB242" s="201"/>
      <c r="AC242" s="201"/>
      <c r="AD242" s="201"/>
      <c r="AE242" s="201"/>
      <c r="AF242" s="201"/>
      <c r="AG242" s="201"/>
      <c r="AH242" s="201"/>
      <c r="AI242" s="201"/>
      <c r="AJ242" s="201"/>
    </row>
    <row r="243" spans="1:36" ht="14.25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2"/>
      <c r="AA243" s="202"/>
      <c r="AB243" s="201"/>
      <c r="AC243" s="201"/>
      <c r="AD243" s="201"/>
      <c r="AE243" s="201"/>
      <c r="AF243" s="201"/>
      <c r="AG243" s="201"/>
      <c r="AH243" s="201"/>
      <c r="AI243" s="201"/>
      <c r="AJ243" s="201"/>
    </row>
    <row r="244" spans="1:36" ht="14.25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2"/>
      <c r="AA244" s="202"/>
      <c r="AB244" s="201"/>
      <c r="AC244" s="201"/>
      <c r="AD244" s="201"/>
      <c r="AE244" s="201"/>
      <c r="AF244" s="201"/>
      <c r="AG244" s="201"/>
      <c r="AH244" s="201"/>
      <c r="AI244" s="201"/>
      <c r="AJ244" s="201"/>
    </row>
    <row r="245" spans="1:36" ht="14.25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2"/>
      <c r="AA245" s="202"/>
      <c r="AB245" s="201"/>
      <c r="AC245" s="201"/>
      <c r="AD245" s="201"/>
      <c r="AE245" s="201"/>
      <c r="AF245" s="201"/>
      <c r="AG245" s="201"/>
      <c r="AH245" s="201"/>
      <c r="AI245" s="201"/>
      <c r="AJ245" s="201"/>
    </row>
    <row r="246" spans="1:36" ht="14.25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2"/>
      <c r="AA246" s="202"/>
      <c r="AB246" s="201"/>
      <c r="AC246" s="201"/>
      <c r="AD246" s="201"/>
      <c r="AE246" s="201"/>
      <c r="AF246" s="201"/>
      <c r="AG246" s="201"/>
      <c r="AH246" s="201"/>
      <c r="AI246" s="201"/>
      <c r="AJ246" s="201"/>
    </row>
    <row r="247" spans="1:36" ht="14.25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2"/>
      <c r="AA247" s="202"/>
      <c r="AB247" s="201"/>
      <c r="AC247" s="201"/>
      <c r="AD247" s="201"/>
      <c r="AE247" s="201"/>
      <c r="AF247" s="201"/>
      <c r="AG247" s="201"/>
      <c r="AH247" s="201"/>
      <c r="AI247" s="201"/>
      <c r="AJ247" s="201"/>
    </row>
    <row r="248" spans="1:36" ht="14.25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2"/>
      <c r="AA248" s="202"/>
      <c r="AB248" s="201"/>
      <c r="AC248" s="201"/>
      <c r="AD248" s="201"/>
      <c r="AE248" s="201"/>
      <c r="AF248" s="201"/>
      <c r="AG248" s="201"/>
      <c r="AH248" s="201"/>
      <c r="AI248" s="201"/>
      <c r="AJ248" s="201"/>
    </row>
    <row r="249" spans="1:36" ht="14.25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2"/>
      <c r="AA249" s="202"/>
      <c r="AB249" s="201"/>
      <c r="AC249" s="201"/>
      <c r="AD249" s="201"/>
      <c r="AE249" s="201"/>
      <c r="AF249" s="201"/>
      <c r="AG249" s="201"/>
      <c r="AH249" s="201"/>
      <c r="AI249" s="201"/>
      <c r="AJ249" s="201"/>
    </row>
    <row r="250" spans="1:36" ht="14.25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2"/>
      <c r="AA250" s="202"/>
      <c r="AB250" s="201"/>
      <c r="AC250" s="201"/>
      <c r="AD250" s="201"/>
      <c r="AE250" s="201"/>
      <c r="AF250" s="201"/>
      <c r="AG250" s="201"/>
      <c r="AH250" s="201"/>
      <c r="AI250" s="201"/>
      <c r="AJ250" s="201"/>
    </row>
    <row r="251" spans="1:36" ht="14.25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2"/>
      <c r="AA251" s="202"/>
      <c r="AB251" s="201"/>
      <c r="AC251" s="201"/>
      <c r="AD251" s="201"/>
      <c r="AE251" s="201"/>
      <c r="AF251" s="201"/>
      <c r="AG251" s="201"/>
      <c r="AH251" s="201"/>
      <c r="AI251" s="201"/>
      <c r="AJ251" s="201"/>
    </row>
    <row r="252" spans="1:36" ht="14.25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2"/>
      <c r="AA252" s="202"/>
      <c r="AB252" s="201"/>
      <c r="AC252" s="201"/>
      <c r="AD252" s="201"/>
      <c r="AE252" s="201"/>
      <c r="AF252" s="201"/>
      <c r="AG252" s="201"/>
      <c r="AH252" s="201"/>
      <c r="AI252" s="201"/>
      <c r="AJ252" s="201"/>
    </row>
    <row r="253" spans="1:36" ht="14.25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2"/>
      <c r="AA253" s="202"/>
      <c r="AB253" s="201"/>
      <c r="AC253" s="201"/>
      <c r="AD253" s="201"/>
      <c r="AE253" s="201"/>
      <c r="AF253" s="201"/>
      <c r="AG253" s="201"/>
      <c r="AH253" s="201"/>
      <c r="AI253" s="201"/>
      <c r="AJ253" s="201"/>
    </row>
    <row r="254" spans="1:36" ht="14.25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2"/>
      <c r="AA254" s="202"/>
      <c r="AB254" s="201"/>
      <c r="AC254" s="201"/>
      <c r="AD254" s="201"/>
      <c r="AE254" s="201"/>
      <c r="AF254" s="201"/>
      <c r="AG254" s="201"/>
      <c r="AH254" s="201"/>
      <c r="AI254" s="201"/>
      <c r="AJ254" s="201"/>
    </row>
    <row r="255" spans="1:36" ht="14.25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2"/>
      <c r="AA255" s="202"/>
      <c r="AB255" s="201"/>
      <c r="AC255" s="201"/>
      <c r="AD255" s="201"/>
      <c r="AE255" s="201"/>
      <c r="AF255" s="201"/>
      <c r="AG255" s="201"/>
      <c r="AH255" s="201"/>
      <c r="AI255" s="201"/>
      <c r="AJ255" s="201"/>
    </row>
    <row r="256" spans="1:36" ht="14.25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2"/>
      <c r="AA256" s="202"/>
      <c r="AB256" s="201"/>
      <c r="AC256" s="201"/>
      <c r="AD256" s="201"/>
      <c r="AE256" s="201"/>
      <c r="AF256" s="201"/>
      <c r="AG256" s="201"/>
      <c r="AH256" s="201"/>
      <c r="AI256" s="201"/>
      <c r="AJ256" s="201"/>
    </row>
    <row r="257" spans="1:36" ht="14.25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2"/>
      <c r="AA257" s="202"/>
      <c r="AB257" s="201"/>
      <c r="AC257" s="201"/>
      <c r="AD257" s="201"/>
      <c r="AE257" s="201"/>
      <c r="AF257" s="201"/>
      <c r="AG257" s="201"/>
      <c r="AH257" s="201"/>
      <c r="AI257" s="201"/>
      <c r="AJ257" s="201"/>
    </row>
    <row r="258" spans="1:36" ht="14.25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2"/>
      <c r="AA258" s="202"/>
      <c r="AB258" s="201"/>
      <c r="AC258" s="201"/>
      <c r="AD258" s="201"/>
      <c r="AE258" s="201"/>
      <c r="AF258" s="201"/>
      <c r="AG258" s="201"/>
      <c r="AH258" s="201"/>
      <c r="AI258" s="201"/>
      <c r="AJ258" s="201"/>
    </row>
    <row r="259" spans="1:36" ht="14.25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2"/>
      <c r="AA259" s="202"/>
      <c r="AB259" s="201"/>
      <c r="AC259" s="201"/>
      <c r="AD259" s="201"/>
      <c r="AE259" s="201"/>
      <c r="AF259" s="201"/>
      <c r="AG259" s="201"/>
      <c r="AH259" s="201"/>
      <c r="AI259" s="201"/>
      <c r="AJ259" s="201"/>
    </row>
    <row r="260" spans="1:36" ht="14.25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2"/>
      <c r="AA260" s="202"/>
      <c r="AB260" s="201"/>
      <c r="AC260" s="201"/>
      <c r="AD260" s="201"/>
      <c r="AE260" s="201"/>
      <c r="AF260" s="201"/>
      <c r="AG260" s="201"/>
      <c r="AH260" s="201"/>
      <c r="AI260" s="201"/>
      <c r="AJ260" s="201"/>
    </row>
    <row r="261" spans="1:36" ht="14.25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2"/>
      <c r="AA261" s="202"/>
      <c r="AB261" s="201"/>
      <c r="AC261" s="201"/>
      <c r="AD261" s="201"/>
      <c r="AE261" s="201"/>
      <c r="AF261" s="201"/>
      <c r="AG261" s="201"/>
      <c r="AH261" s="201"/>
      <c r="AI261" s="201"/>
      <c r="AJ261" s="201"/>
    </row>
    <row r="262" spans="1:36" ht="14.25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2"/>
      <c r="AA262" s="202"/>
      <c r="AB262" s="201"/>
      <c r="AC262" s="201"/>
      <c r="AD262" s="201"/>
      <c r="AE262" s="201"/>
      <c r="AF262" s="201"/>
      <c r="AG262" s="201"/>
      <c r="AH262" s="201"/>
      <c r="AI262" s="201"/>
      <c r="AJ262" s="201"/>
    </row>
    <row r="263" spans="1:36" ht="14.25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2"/>
      <c r="AA263" s="202"/>
      <c r="AB263" s="201"/>
      <c r="AC263" s="201"/>
      <c r="AD263" s="201"/>
      <c r="AE263" s="201"/>
      <c r="AF263" s="201"/>
      <c r="AG263" s="201"/>
      <c r="AH263" s="201"/>
      <c r="AI263" s="201"/>
      <c r="AJ263" s="201"/>
    </row>
    <row r="264" spans="1:36" ht="14.25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2"/>
      <c r="AA264" s="202"/>
      <c r="AB264" s="201"/>
      <c r="AC264" s="201"/>
      <c r="AD264" s="201"/>
      <c r="AE264" s="201"/>
      <c r="AF264" s="201"/>
      <c r="AG264" s="201"/>
      <c r="AH264" s="201"/>
      <c r="AI264" s="201"/>
      <c r="AJ264" s="201"/>
    </row>
    <row r="265" spans="1:36" ht="14.25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2"/>
      <c r="AA265" s="202"/>
      <c r="AB265" s="201"/>
      <c r="AC265" s="201"/>
      <c r="AD265" s="201"/>
      <c r="AE265" s="201"/>
      <c r="AF265" s="201"/>
      <c r="AG265" s="201"/>
      <c r="AH265" s="201"/>
      <c r="AI265" s="201"/>
      <c r="AJ265" s="201"/>
    </row>
    <row r="266" spans="1:36" ht="14.25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2"/>
      <c r="AA266" s="202"/>
      <c r="AB266" s="201"/>
      <c r="AC266" s="201"/>
      <c r="AD266" s="201"/>
      <c r="AE266" s="201"/>
      <c r="AF266" s="201"/>
      <c r="AG266" s="201"/>
      <c r="AH266" s="201"/>
      <c r="AI266" s="201"/>
      <c r="AJ266" s="201"/>
    </row>
    <row r="267" spans="1:36" ht="14.25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2"/>
      <c r="AA267" s="202"/>
      <c r="AB267" s="201"/>
      <c r="AC267" s="201"/>
      <c r="AD267" s="201"/>
      <c r="AE267" s="201"/>
      <c r="AF267" s="201"/>
      <c r="AG267" s="201"/>
      <c r="AH267" s="201"/>
      <c r="AI267" s="201"/>
      <c r="AJ267" s="201"/>
    </row>
    <row r="268" spans="1:36" ht="14.25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2"/>
      <c r="AA268" s="202"/>
      <c r="AB268" s="201"/>
      <c r="AC268" s="201"/>
      <c r="AD268" s="201"/>
      <c r="AE268" s="201"/>
      <c r="AF268" s="201"/>
      <c r="AG268" s="201"/>
      <c r="AH268" s="201"/>
      <c r="AI268" s="201"/>
      <c r="AJ268" s="201"/>
    </row>
    <row r="269" spans="1:36" ht="14.25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2"/>
      <c r="AA269" s="202"/>
      <c r="AB269" s="201"/>
      <c r="AC269" s="201"/>
      <c r="AD269" s="201"/>
      <c r="AE269" s="201"/>
      <c r="AF269" s="201"/>
      <c r="AG269" s="201"/>
      <c r="AH269" s="201"/>
      <c r="AI269" s="201"/>
      <c r="AJ269" s="201"/>
    </row>
    <row r="270" spans="1:36" ht="14.25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2"/>
      <c r="AA270" s="202"/>
      <c r="AB270" s="201"/>
      <c r="AC270" s="201"/>
      <c r="AD270" s="201"/>
      <c r="AE270" s="201"/>
      <c r="AF270" s="201"/>
      <c r="AG270" s="201"/>
      <c r="AH270" s="201"/>
      <c r="AI270" s="201"/>
      <c r="AJ270" s="201"/>
    </row>
    <row r="271" spans="1:36" ht="14.25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2"/>
      <c r="AA271" s="202"/>
      <c r="AB271" s="201"/>
      <c r="AC271" s="201"/>
      <c r="AD271" s="201"/>
      <c r="AE271" s="201"/>
      <c r="AF271" s="201"/>
      <c r="AG271" s="201"/>
      <c r="AH271" s="201"/>
      <c r="AI271" s="201"/>
      <c r="AJ271" s="201"/>
    </row>
    <row r="272" spans="1:36" ht="14.25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2"/>
      <c r="AA272" s="202"/>
      <c r="AB272" s="201"/>
      <c r="AC272" s="201"/>
      <c r="AD272" s="201"/>
      <c r="AE272" s="201"/>
      <c r="AF272" s="201"/>
      <c r="AG272" s="201"/>
      <c r="AH272" s="201"/>
      <c r="AI272" s="201"/>
      <c r="AJ272" s="201"/>
    </row>
    <row r="273" spans="1:36" ht="14.25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2"/>
      <c r="AA273" s="202"/>
      <c r="AB273" s="201"/>
      <c r="AC273" s="201"/>
      <c r="AD273" s="201"/>
      <c r="AE273" s="201"/>
      <c r="AF273" s="201"/>
      <c r="AG273" s="201"/>
      <c r="AH273" s="201"/>
      <c r="AI273" s="201"/>
      <c r="AJ273" s="201"/>
    </row>
    <row r="274" spans="1:36" ht="14.25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2"/>
      <c r="AA274" s="202"/>
      <c r="AB274" s="201"/>
      <c r="AC274" s="201"/>
      <c r="AD274" s="201"/>
      <c r="AE274" s="201"/>
      <c r="AF274" s="201"/>
      <c r="AG274" s="201"/>
      <c r="AH274" s="201"/>
      <c r="AI274" s="201"/>
      <c r="AJ274" s="201"/>
    </row>
    <row r="275" spans="1:36" ht="14.25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2"/>
      <c r="AA275" s="202"/>
      <c r="AB275" s="201"/>
      <c r="AC275" s="201"/>
      <c r="AD275" s="201"/>
      <c r="AE275" s="201"/>
      <c r="AF275" s="201"/>
      <c r="AG275" s="201"/>
      <c r="AH275" s="201"/>
      <c r="AI275" s="201"/>
      <c r="AJ275" s="201"/>
    </row>
  </sheetData>
  <mergeCells count="17">
    <mergeCell ref="B29:K29"/>
    <mergeCell ref="O12:R12"/>
    <mergeCell ref="C14:J14"/>
    <mergeCell ref="F28:K28"/>
    <mergeCell ref="G21:K21"/>
    <mergeCell ref="E27:L27"/>
    <mergeCell ref="G22:K22"/>
    <mergeCell ref="Z6:AA6"/>
    <mergeCell ref="O9:AA9"/>
    <mergeCell ref="S12:W12"/>
    <mergeCell ref="B13:J13"/>
    <mergeCell ref="O13:R13"/>
    <mergeCell ref="S13:X13"/>
    <mergeCell ref="B6:G6"/>
    <mergeCell ref="H6:L6"/>
    <mergeCell ref="O6:S6"/>
    <mergeCell ref="U6:Y6"/>
  </mergeCells>
  <conditionalFormatting sqref="O15:P15">
    <cfRule type="expression" dxfId="6" priority="23" stopIfTrue="1">
      <formula>$Q1=1</formula>
    </cfRule>
  </conditionalFormatting>
  <conditionalFormatting sqref="O16:P16">
    <cfRule type="expression" dxfId="5" priority="22" stopIfTrue="1">
      <formula>$Q65515=1</formula>
    </cfRule>
  </conditionalFormatting>
  <conditionalFormatting sqref="O18:P18 O20:P20">
    <cfRule type="expression" dxfId="4" priority="24" stopIfTrue="1">
      <formula>$Q6=1</formula>
    </cfRule>
  </conditionalFormatting>
  <conditionalFormatting sqref="P17">
    <cfRule type="expression" dxfId="3" priority="21" stopIfTrue="1">
      <formula>$Q3=1</formula>
    </cfRule>
  </conditionalFormatting>
  <conditionalFormatting sqref="P19">
    <cfRule type="expression" dxfId="2" priority="20" stopIfTrue="1">
      <formula>$Q5=1</formula>
    </cfRule>
  </conditionalFormatting>
  <conditionalFormatting sqref="O17">
    <cfRule type="expression" dxfId="1" priority="11" stopIfTrue="1">
      <formula>$Q3=1</formula>
    </cfRule>
  </conditionalFormatting>
  <conditionalFormatting sqref="O19">
    <cfRule type="expression" dxfId="0" priority="10" stopIfTrue="1">
      <formula>$Q5=1</formula>
    </cfRule>
  </conditionalFormatting>
  <pageMargins left="0.31496062992125984" right="0.31496062992125984" top="0.78740157480314965" bottom="0.78740157480314965" header="0.31496062992125984" footer="0.31496062992125984"/>
  <pageSetup paperSize="9" scale="58" orientation="landscape" r:id="rId1"/>
  <ignoredErrors>
    <ignoredError sqref="B20:AA20 D15:AA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view="pageBreakPreview" topLeftCell="A16" zoomScaleNormal="85" zoomScaleSheetLayoutView="100" workbookViewId="0">
      <selection activeCell="B19" sqref="B19"/>
    </sheetView>
  </sheetViews>
  <sheetFormatPr defaultColWidth="9.85546875" defaultRowHeight="12.75"/>
  <cols>
    <col min="1" max="1" width="6.42578125" style="337" customWidth="1"/>
    <col min="2" max="2" width="63.140625" style="337" customWidth="1"/>
    <col min="3" max="3" width="7.42578125" style="342" customWidth="1"/>
    <col min="4" max="4" width="9.42578125" style="337" customWidth="1"/>
    <col min="5" max="5" width="48.7109375" style="337" customWidth="1"/>
    <col min="6" max="255" width="9.85546875" style="337"/>
    <col min="256" max="256" width="6.42578125" style="337" customWidth="1"/>
    <col min="257" max="257" width="73.140625" style="337" customWidth="1"/>
    <col min="258" max="258" width="7.42578125" style="337" customWidth="1"/>
    <col min="259" max="259" width="9.42578125" style="337" customWidth="1"/>
    <col min="260" max="260" width="23.7109375" style="337" customWidth="1"/>
    <col min="261" max="261" width="27.85546875" style="337" customWidth="1"/>
    <col min="262" max="511" width="9.85546875" style="337"/>
    <col min="512" max="512" width="6.42578125" style="337" customWidth="1"/>
    <col min="513" max="513" width="73.140625" style="337" customWidth="1"/>
    <col min="514" max="514" width="7.42578125" style="337" customWidth="1"/>
    <col min="515" max="515" width="9.42578125" style="337" customWidth="1"/>
    <col min="516" max="516" width="23.7109375" style="337" customWidth="1"/>
    <col min="517" max="517" width="27.85546875" style="337" customWidth="1"/>
    <col min="518" max="767" width="9.85546875" style="337"/>
    <col min="768" max="768" width="6.42578125" style="337" customWidth="1"/>
    <col min="769" max="769" width="73.140625" style="337" customWidth="1"/>
    <col min="770" max="770" width="7.42578125" style="337" customWidth="1"/>
    <col min="771" max="771" width="9.42578125" style="337" customWidth="1"/>
    <col min="772" max="772" width="23.7109375" style="337" customWidth="1"/>
    <col min="773" max="773" width="27.85546875" style="337" customWidth="1"/>
    <col min="774" max="1023" width="9.85546875" style="337"/>
    <col min="1024" max="1024" width="6.42578125" style="337" customWidth="1"/>
    <col min="1025" max="1025" width="73.140625" style="337" customWidth="1"/>
    <col min="1026" max="1026" width="7.42578125" style="337" customWidth="1"/>
    <col min="1027" max="1027" width="9.42578125" style="337" customWidth="1"/>
    <col min="1028" max="1028" width="23.7109375" style="337" customWidth="1"/>
    <col min="1029" max="1029" width="27.85546875" style="337" customWidth="1"/>
    <col min="1030" max="1279" width="9.85546875" style="337"/>
    <col min="1280" max="1280" width="6.42578125" style="337" customWidth="1"/>
    <col min="1281" max="1281" width="73.140625" style="337" customWidth="1"/>
    <col min="1282" max="1282" width="7.42578125" style="337" customWidth="1"/>
    <col min="1283" max="1283" width="9.42578125" style="337" customWidth="1"/>
    <col min="1284" max="1284" width="23.7109375" style="337" customWidth="1"/>
    <col min="1285" max="1285" width="27.85546875" style="337" customWidth="1"/>
    <col min="1286" max="1535" width="9.85546875" style="337"/>
    <col min="1536" max="1536" width="6.42578125" style="337" customWidth="1"/>
    <col min="1537" max="1537" width="73.140625" style="337" customWidth="1"/>
    <col min="1538" max="1538" width="7.42578125" style="337" customWidth="1"/>
    <col min="1539" max="1539" width="9.42578125" style="337" customWidth="1"/>
    <col min="1540" max="1540" width="23.7109375" style="337" customWidth="1"/>
    <col min="1541" max="1541" width="27.85546875" style="337" customWidth="1"/>
    <col min="1542" max="1791" width="9.85546875" style="337"/>
    <col min="1792" max="1792" width="6.42578125" style="337" customWidth="1"/>
    <col min="1793" max="1793" width="73.140625" style="337" customWidth="1"/>
    <col min="1794" max="1794" width="7.42578125" style="337" customWidth="1"/>
    <col min="1795" max="1795" width="9.42578125" style="337" customWidth="1"/>
    <col min="1796" max="1796" width="23.7109375" style="337" customWidth="1"/>
    <col min="1797" max="1797" width="27.85546875" style="337" customWidth="1"/>
    <col min="1798" max="2047" width="9.85546875" style="337"/>
    <col min="2048" max="2048" width="6.42578125" style="337" customWidth="1"/>
    <col min="2049" max="2049" width="73.140625" style="337" customWidth="1"/>
    <col min="2050" max="2050" width="7.42578125" style="337" customWidth="1"/>
    <col min="2051" max="2051" width="9.42578125" style="337" customWidth="1"/>
    <col min="2052" max="2052" width="23.7109375" style="337" customWidth="1"/>
    <col min="2053" max="2053" width="27.85546875" style="337" customWidth="1"/>
    <col min="2054" max="2303" width="9.85546875" style="337"/>
    <col min="2304" max="2304" width="6.42578125" style="337" customWidth="1"/>
    <col min="2305" max="2305" width="73.140625" style="337" customWidth="1"/>
    <col min="2306" max="2306" width="7.42578125" style="337" customWidth="1"/>
    <col min="2307" max="2307" width="9.42578125" style="337" customWidth="1"/>
    <col min="2308" max="2308" width="23.7109375" style="337" customWidth="1"/>
    <col min="2309" max="2309" width="27.85546875" style="337" customWidth="1"/>
    <col min="2310" max="2559" width="9.85546875" style="337"/>
    <col min="2560" max="2560" width="6.42578125" style="337" customWidth="1"/>
    <col min="2561" max="2561" width="73.140625" style="337" customWidth="1"/>
    <col min="2562" max="2562" width="7.42578125" style="337" customWidth="1"/>
    <col min="2563" max="2563" width="9.42578125" style="337" customWidth="1"/>
    <col min="2564" max="2564" width="23.7109375" style="337" customWidth="1"/>
    <col min="2565" max="2565" width="27.85546875" style="337" customWidth="1"/>
    <col min="2566" max="2815" width="9.85546875" style="337"/>
    <col min="2816" max="2816" width="6.42578125" style="337" customWidth="1"/>
    <col min="2817" max="2817" width="73.140625" style="337" customWidth="1"/>
    <col min="2818" max="2818" width="7.42578125" style="337" customWidth="1"/>
    <col min="2819" max="2819" width="9.42578125" style="337" customWidth="1"/>
    <col min="2820" max="2820" width="23.7109375" style="337" customWidth="1"/>
    <col min="2821" max="2821" width="27.85546875" style="337" customWidth="1"/>
    <col min="2822" max="3071" width="9.85546875" style="337"/>
    <col min="3072" max="3072" width="6.42578125" style="337" customWidth="1"/>
    <col min="3073" max="3073" width="73.140625" style="337" customWidth="1"/>
    <col min="3074" max="3074" width="7.42578125" style="337" customWidth="1"/>
    <col min="3075" max="3075" width="9.42578125" style="337" customWidth="1"/>
    <col min="3076" max="3076" width="23.7109375" style="337" customWidth="1"/>
    <col min="3077" max="3077" width="27.85546875" style="337" customWidth="1"/>
    <col min="3078" max="3327" width="9.85546875" style="337"/>
    <col min="3328" max="3328" width="6.42578125" style="337" customWidth="1"/>
    <col min="3329" max="3329" width="73.140625" style="337" customWidth="1"/>
    <col min="3330" max="3330" width="7.42578125" style="337" customWidth="1"/>
    <col min="3331" max="3331" width="9.42578125" style="337" customWidth="1"/>
    <col min="3332" max="3332" width="23.7109375" style="337" customWidth="1"/>
    <col min="3333" max="3333" width="27.85546875" style="337" customWidth="1"/>
    <col min="3334" max="3583" width="9.85546875" style="337"/>
    <col min="3584" max="3584" width="6.42578125" style="337" customWidth="1"/>
    <col min="3585" max="3585" width="73.140625" style="337" customWidth="1"/>
    <col min="3586" max="3586" width="7.42578125" style="337" customWidth="1"/>
    <col min="3587" max="3587" width="9.42578125" style="337" customWidth="1"/>
    <col min="3588" max="3588" width="23.7109375" style="337" customWidth="1"/>
    <col min="3589" max="3589" width="27.85546875" style="337" customWidth="1"/>
    <col min="3590" max="3839" width="9.85546875" style="337"/>
    <col min="3840" max="3840" width="6.42578125" style="337" customWidth="1"/>
    <col min="3841" max="3841" width="73.140625" style="337" customWidth="1"/>
    <col min="3842" max="3842" width="7.42578125" style="337" customWidth="1"/>
    <col min="3843" max="3843" width="9.42578125" style="337" customWidth="1"/>
    <col min="3844" max="3844" width="23.7109375" style="337" customWidth="1"/>
    <col min="3845" max="3845" width="27.85546875" style="337" customWidth="1"/>
    <col min="3846" max="4095" width="9.85546875" style="337"/>
    <col min="4096" max="4096" width="6.42578125" style="337" customWidth="1"/>
    <col min="4097" max="4097" width="73.140625" style="337" customWidth="1"/>
    <col min="4098" max="4098" width="7.42578125" style="337" customWidth="1"/>
    <col min="4099" max="4099" width="9.42578125" style="337" customWidth="1"/>
    <col min="4100" max="4100" width="23.7109375" style="337" customWidth="1"/>
    <col min="4101" max="4101" width="27.85546875" style="337" customWidth="1"/>
    <col min="4102" max="4351" width="9.85546875" style="337"/>
    <col min="4352" max="4352" width="6.42578125" style="337" customWidth="1"/>
    <col min="4353" max="4353" width="73.140625" style="337" customWidth="1"/>
    <col min="4354" max="4354" width="7.42578125" style="337" customWidth="1"/>
    <col min="4355" max="4355" width="9.42578125" style="337" customWidth="1"/>
    <col min="4356" max="4356" width="23.7109375" style="337" customWidth="1"/>
    <col min="4357" max="4357" width="27.85546875" style="337" customWidth="1"/>
    <col min="4358" max="4607" width="9.85546875" style="337"/>
    <col min="4608" max="4608" width="6.42578125" style="337" customWidth="1"/>
    <col min="4609" max="4609" width="73.140625" style="337" customWidth="1"/>
    <col min="4610" max="4610" width="7.42578125" style="337" customWidth="1"/>
    <col min="4611" max="4611" width="9.42578125" style="337" customWidth="1"/>
    <col min="4612" max="4612" width="23.7109375" style="337" customWidth="1"/>
    <col min="4613" max="4613" width="27.85546875" style="337" customWidth="1"/>
    <col min="4614" max="4863" width="9.85546875" style="337"/>
    <col min="4864" max="4864" width="6.42578125" style="337" customWidth="1"/>
    <col min="4865" max="4865" width="73.140625" style="337" customWidth="1"/>
    <col min="4866" max="4866" width="7.42578125" style="337" customWidth="1"/>
    <col min="4867" max="4867" width="9.42578125" style="337" customWidth="1"/>
    <col min="4868" max="4868" width="23.7109375" style="337" customWidth="1"/>
    <col min="4869" max="4869" width="27.85546875" style="337" customWidth="1"/>
    <col min="4870" max="5119" width="9.85546875" style="337"/>
    <col min="5120" max="5120" width="6.42578125" style="337" customWidth="1"/>
    <col min="5121" max="5121" width="73.140625" style="337" customWidth="1"/>
    <col min="5122" max="5122" width="7.42578125" style="337" customWidth="1"/>
    <col min="5123" max="5123" width="9.42578125" style="337" customWidth="1"/>
    <col min="5124" max="5124" width="23.7109375" style="337" customWidth="1"/>
    <col min="5125" max="5125" width="27.85546875" style="337" customWidth="1"/>
    <col min="5126" max="5375" width="9.85546875" style="337"/>
    <col min="5376" max="5376" width="6.42578125" style="337" customWidth="1"/>
    <col min="5377" max="5377" width="73.140625" style="337" customWidth="1"/>
    <col min="5378" max="5378" width="7.42578125" style="337" customWidth="1"/>
    <col min="5379" max="5379" width="9.42578125" style="337" customWidth="1"/>
    <col min="5380" max="5380" width="23.7109375" style="337" customWidth="1"/>
    <col min="5381" max="5381" width="27.85546875" style="337" customWidth="1"/>
    <col min="5382" max="5631" width="9.85546875" style="337"/>
    <col min="5632" max="5632" width="6.42578125" style="337" customWidth="1"/>
    <col min="5633" max="5633" width="73.140625" style="337" customWidth="1"/>
    <col min="5634" max="5634" width="7.42578125" style="337" customWidth="1"/>
    <col min="5635" max="5635" width="9.42578125" style="337" customWidth="1"/>
    <col min="5636" max="5636" width="23.7109375" style="337" customWidth="1"/>
    <col min="5637" max="5637" width="27.85546875" style="337" customWidth="1"/>
    <col min="5638" max="5887" width="9.85546875" style="337"/>
    <col min="5888" max="5888" width="6.42578125" style="337" customWidth="1"/>
    <col min="5889" max="5889" width="73.140625" style="337" customWidth="1"/>
    <col min="5890" max="5890" width="7.42578125" style="337" customWidth="1"/>
    <col min="5891" max="5891" width="9.42578125" style="337" customWidth="1"/>
    <col min="5892" max="5892" width="23.7109375" style="337" customWidth="1"/>
    <col min="5893" max="5893" width="27.85546875" style="337" customWidth="1"/>
    <col min="5894" max="6143" width="9.85546875" style="337"/>
    <col min="6144" max="6144" width="6.42578125" style="337" customWidth="1"/>
    <col min="6145" max="6145" width="73.140625" style="337" customWidth="1"/>
    <col min="6146" max="6146" width="7.42578125" style="337" customWidth="1"/>
    <col min="6147" max="6147" width="9.42578125" style="337" customWidth="1"/>
    <col min="6148" max="6148" width="23.7109375" style="337" customWidth="1"/>
    <col min="6149" max="6149" width="27.85546875" style="337" customWidth="1"/>
    <col min="6150" max="6399" width="9.85546875" style="337"/>
    <col min="6400" max="6400" width="6.42578125" style="337" customWidth="1"/>
    <col min="6401" max="6401" width="73.140625" style="337" customWidth="1"/>
    <col min="6402" max="6402" width="7.42578125" style="337" customWidth="1"/>
    <col min="6403" max="6403" width="9.42578125" style="337" customWidth="1"/>
    <col min="6404" max="6404" width="23.7109375" style="337" customWidth="1"/>
    <col min="6405" max="6405" width="27.85546875" style="337" customWidth="1"/>
    <col min="6406" max="6655" width="9.85546875" style="337"/>
    <col min="6656" max="6656" width="6.42578125" style="337" customWidth="1"/>
    <col min="6657" max="6657" width="73.140625" style="337" customWidth="1"/>
    <col min="6658" max="6658" width="7.42578125" style="337" customWidth="1"/>
    <col min="6659" max="6659" width="9.42578125" style="337" customWidth="1"/>
    <col min="6660" max="6660" width="23.7109375" style="337" customWidth="1"/>
    <col min="6661" max="6661" width="27.85546875" style="337" customWidth="1"/>
    <col min="6662" max="6911" width="9.85546875" style="337"/>
    <col min="6912" max="6912" width="6.42578125" style="337" customWidth="1"/>
    <col min="6913" max="6913" width="73.140625" style="337" customWidth="1"/>
    <col min="6914" max="6914" width="7.42578125" style="337" customWidth="1"/>
    <col min="6915" max="6915" width="9.42578125" style="337" customWidth="1"/>
    <col min="6916" max="6916" width="23.7109375" style="337" customWidth="1"/>
    <col min="6917" max="6917" width="27.85546875" style="337" customWidth="1"/>
    <col min="6918" max="7167" width="9.85546875" style="337"/>
    <col min="7168" max="7168" width="6.42578125" style="337" customWidth="1"/>
    <col min="7169" max="7169" width="73.140625" style="337" customWidth="1"/>
    <col min="7170" max="7170" width="7.42578125" style="337" customWidth="1"/>
    <col min="7171" max="7171" width="9.42578125" style="337" customWidth="1"/>
    <col min="7172" max="7172" width="23.7109375" style="337" customWidth="1"/>
    <col min="7173" max="7173" width="27.85546875" style="337" customWidth="1"/>
    <col min="7174" max="7423" width="9.85546875" style="337"/>
    <col min="7424" max="7424" width="6.42578125" style="337" customWidth="1"/>
    <col min="7425" max="7425" width="73.140625" style="337" customWidth="1"/>
    <col min="7426" max="7426" width="7.42578125" style="337" customWidth="1"/>
    <col min="7427" max="7427" width="9.42578125" style="337" customWidth="1"/>
    <col min="7428" max="7428" width="23.7109375" style="337" customWidth="1"/>
    <col min="7429" max="7429" width="27.85546875" style="337" customWidth="1"/>
    <col min="7430" max="7679" width="9.85546875" style="337"/>
    <col min="7680" max="7680" width="6.42578125" style="337" customWidth="1"/>
    <col min="7681" max="7681" width="73.140625" style="337" customWidth="1"/>
    <col min="7682" max="7682" width="7.42578125" style="337" customWidth="1"/>
    <col min="7683" max="7683" width="9.42578125" style="337" customWidth="1"/>
    <col min="7684" max="7684" width="23.7109375" style="337" customWidth="1"/>
    <col min="7685" max="7685" width="27.85546875" style="337" customWidth="1"/>
    <col min="7686" max="7935" width="9.85546875" style="337"/>
    <col min="7936" max="7936" width="6.42578125" style="337" customWidth="1"/>
    <col min="7937" max="7937" width="73.140625" style="337" customWidth="1"/>
    <col min="7938" max="7938" width="7.42578125" style="337" customWidth="1"/>
    <col min="7939" max="7939" width="9.42578125" style="337" customWidth="1"/>
    <col min="7940" max="7940" width="23.7109375" style="337" customWidth="1"/>
    <col min="7941" max="7941" width="27.85546875" style="337" customWidth="1"/>
    <col min="7942" max="8191" width="9.85546875" style="337"/>
    <col min="8192" max="8192" width="6.42578125" style="337" customWidth="1"/>
    <col min="8193" max="8193" width="73.140625" style="337" customWidth="1"/>
    <col min="8194" max="8194" width="7.42578125" style="337" customWidth="1"/>
    <col min="8195" max="8195" width="9.42578125" style="337" customWidth="1"/>
    <col min="8196" max="8196" width="23.7109375" style="337" customWidth="1"/>
    <col min="8197" max="8197" width="27.85546875" style="337" customWidth="1"/>
    <col min="8198" max="8447" width="9.85546875" style="337"/>
    <col min="8448" max="8448" width="6.42578125" style="337" customWidth="1"/>
    <col min="8449" max="8449" width="73.140625" style="337" customWidth="1"/>
    <col min="8450" max="8450" width="7.42578125" style="337" customWidth="1"/>
    <col min="8451" max="8451" width="9.42578125" style="337" customWidth="1"/>
    <col min="8452" max="8452" width="23.7109375" style="337" customWidth="1"/>
    <col min="8453" max="8453" width="27.85546875" style="337" customWidth="1"/>
    <col min="8454" max="8703" width="9.85546875" style="337"/>
    <col min="8704" max="8704" width="6.42578125" style="337" customWidth="1"/>
    <col min="8705" max="8705" width="73.140625" style="337" customWidth="1"/>
    <col min="8706" max="8706" width="7.42578125" style="337" customWidth="1"/>
    <col min="8707" max="8707" width="9.42578125" style="337" customWidth="1"/>
    <col min="8708" max="8708" width="23.7109375" style="337" customWidth="1"/>
    <col min="8709" max="8709" width="27.85546875" style="337" customWidth="1"/>
    <col min="8710" max="8959" width="9.85546875" style="337"/>
    <col min="8960" max="8960" width="6.42578125" style="337" customWidth="1"/>
    <col min="8961" max="8961" width="73.140625" style="337" customWidth="1"/>
    <col min="8962" max="8962" width="7.42578125" style="337" customWidth="1"/>
    <col min="8963" max="8963" width="9.42578125" style="337" customWidth="1"/>
    <col min="8964" max="8964" width="23.7109375" style="337" customWidth="1"/>
    <col min="8965" max="8965" width="27.85546875" style="337" customWidth="1"/>
    <col min="8966" max="9215" width="9.85546875" style="337"/>
    <col min="9216" max="9216" width="6.42578125" style="337" customWidth="1"/>
    <col min="9217" max="9217" width="73.140625" style="337" customWidth="1"/>
    <col min="9218" max="9218" width="7.42578125" style="337" customWidth="1"/>
    <col min="9219" max="9219" width="9.42578125" style="337" customWidth="1"/>
    <col min="9220" max="9220" width="23.7109375" style="337" customWidth="1"/>
    <col min="9221" max="9221" width="27.85546875" style="337" customWidth="1"/>
    <col min="9222" max="9471" width="9.85546875" style="337"/>
    <col min="9472" max="9472" width="6.42578125" style="337" customWidth="1"/>
    <col min="9473" max="9473" width="73.140625" style="337" customWidth="1"/>
    <col min="9474" max="9474" width="7.42578125" style="337" customWidth="1"/>
    <col min="9475" max="9475" width="9.42578125" style="337" customWidth="1"/>
    <col min="9476" max="9476" width="23.7109375" style="337" customWidth="1"/>
    <col min="9477" max="9477" width="27.85546875" style="337" customWidth="1"/>
    <col min="9478" max="9727" width="9.85546875" style="337"/>
    <col min="9728" max="9728" width="6.42578125" style="337" customWidth="1"/>
    <col min="9729" max="9729" width="73.140625" style="337" customWidth="1"/>
    <col min="9730" max="9730" width="7.42578125" style="337" customWidth="1"/>
    <col min="9731" max="9731" width="9.42578125" style="337" customWidth="1"/>
    <col min="9732" max="9732" width="23.7109375" style="337" customWidth="1"/>
    <col min="9733" max="9733" width="27.85546875" style="337" customWidth="1"/>
    <col min="9734" max="9983" width="9.85546875" style="337"/>
    <col min="9984" max="9984" width="6.42578125" style="337" customWidth="1"/>
    <col min="9985" max="9985" width="73.140625" style="337" customWidth="1"/>
    <col min="9986" max="9986" width="7.42578125" style="337" customWidth="1"/>
    <col min="9987" max="9987" width="9.42578125" style="337" customWidth="1"/>
    <col min="9988" max="9988" width="23.7109375" style="337" customWidth="1"/>
    <col min="9989" max="9989" width="27.85546875" style="337" customWidth="1"/>
    <col min="9990" max="10239" width="9.85546875" style="337"/>
    <col min="10240" max="10240" width="6.42578125" style="337" customWidth="1"/>
    <col min="10241" max="10241" width="73.140625" style="337" customWidth="1"/>
    <col min="10242" max="10242" width="7.42578125" style="337" customWidth="1"/>
    <col min="10243" max="10243" width="9.42578125" style="337" customWidth="1"/>
    <col min="10244" max="10244" width="23.7109375" style="337" customWidth="1"/>
    <col min="10245" max="10245" width="27.85546875" style="337" customWidth="1"/>
    <col min="10246" max="10495" width="9.85546875" style="337"/>
    <col min="10496" max="10496" width="6.42578125" style="337" customWidth="1"/>
    <col min="10497" max="10497" width="73.140625" style="337" customWidth="1"/>
    <col min="10498" max="10498" width="7.42578125" style="337" customWidth="1"/>
    <col min="10499" max="10499" width="9.42578125" style="337" customWidth="1"/>
    <col min="10500" max="10500" width="23.7109375" style="337" customWidth="1"/>
    <col min="10501" max="10501" width="27.85546875" style="337" customWidth="1"/>
    <col min="10502" max="10751" width="9.85546875" style="337"/>
    <col min="10752" max="10752" width="6.42578125" style="337" customWidth="1"/>
    <col min="10753" max="10753" width="73.140625" style="337" customWidth="1"/>
    <col min="10754" max="10754" width="7.42578125" style="337" customWidth="1"/>
    <col min="10755" max="10755" width="9.42578125" style="337" customWidth="1"/>
    <col min="10756" max="10756" width="23.7109375" style="337" customWidth="1"/>
    <col min="10757" max="10757" width="27.85546875" style="337" customWidth="1"/>
    <col min="10758" max="11007" width="9.85546875" style="337"/>
    <col min="11008" max="11008" width="6.42578125" style="337" customWidth="1"/>
    <col min="11009" max="11009" width="73.140625" style="337" customWidth="1"/>
    <col min="11010" max="11010" width="7.42578125" style="337" customWidth="1"/>
    <col min="11011" max="11011" width="9.42578125" style="337" customWidth="1"/>
    <col min="11012" max="11012" width="23.7109375" style="337" customWidth="1"/>
    <col min="11013" max="11013" width="27.85546875" style="337" customWidth="1"/>
    <col min="11014" max="11263" width="9.85546875" style="337"/>
    <col min="11264" max="11264" width="6.42578125" style="337" customWidth="1"/>
    <col min="11265" max="11265" width="73.140625" style="337" customWidth="1"/>
    <col min="11266" max="11266" width="7.42578125" style="337" customWidth="1"/>
    <col min="11267" max="11267" width="9.42578125" style="337" customWidth="1"/>
    <col min="11268" max="11268" width="23.7109375" style="337" customWidth="1"/>
    <col min="11269" max="11269" width="27.85546875" style="337" customWidth="1"/>
    <col min="11270" max="11519" width="9.85546875" style="337"/>
    <col min="11520" max="11520" width="6.42578125" style="337" customWidth="1"/>
    <col min="11521" max="11521" width="73.140625" style="337" customWidth="1"/>
    <col min="11522" max="11522" width="7.42578125" style="337" customWidth="1"/>
    <col min="11523" max="11523" width="9.42578125" style="337" customWidth="1"/>
    <col min="11524" max="11524" width="23.7109375" style="337" customWidth="1"/>
    <col min="11525" max="11525" width="27.85546875" style="337" customWidth="1"/>
    <col min="11526" max="11775" width="9.85546875" style="337"/>
    <col min="11776" max="11776" width="6.42578125" style="337" customWidth="1"/>
    <col min="11777" max="11777" width="73.140625" style="337" customWidth="1"/>
    <col min="11778" max="11778" width="7.42578125" style="337" customWidth="1"/>
    <col min="11779" max="11779" width="9.42578125" style="337" customWidth="1"/>
    <col min="11780" max="11780" width="23.7109375" style="337" customWidth="1"/>
    <col min="11781" max="11781" width="27.85546875" style="337" customWidth="1"/>
    <col min="11782" max="12031" width="9.85546875" style="337"/>
    <col min="12032" max="12032" width="6.42578125" style="337" customWidth="1"/>
    <col min="12033" max="12033" width="73.140625" style="337" customWidth="1"/>
    <col min="12034" max="12034" width="7.42578125" style="337" customWidth="1"/>
    <col min="12035" max="12035" width="9.42578125" style="337" customWidth="1"/>
    <col min="12036" max="12036" width="23.7109375" style="337" customWidth="1"/>
    <col min="12037" max="12037" width="27.85546875" style="337" customWidth="1"/>
    <col min="12038" max="12287" width="9.85546875" style="337"/>
    <col min="12288" max="12288" width="6.42578125" style="337" customWidth="1"/>
    <col min="12289" max="12289" width="73.140625" style="337" customWidth="1"/>
    <col min="12290" max="12290" width="7.42578125" style="337" customWidth="1"/>
    <col min="12291" max="12291" width="9.42578125" style="337" customWidth="1"/>
    <col min="12292" max="12292" width="23.7109375" style="337" customWidth="1"/>
    <col min="12293" max="12293" width="27.85546875" style="337" customWidth="1"/>
    <col min="12294" max="12543" width="9.85546875" style="337"/>
    <col min="12544" max="12544" width="6.42578125" style="337" customWidth="1"/>
    <col min="12545" max="12545" width="73.140625" style="337" customWidth="1"/>
    <col min="12546" max="12546" width="7.42578125" style="337" customWidth="1"/>
    <col min="12547" max="12547" width="9.42578125" style="337" customWidth="1"/>
    <col min="12548" max="12548" width="23.7109375" style="337" customWidth="1"/>
    <col min="12549" max="12549" width="27.85546875" style="337" customWidth="1"/>
    <col min="12550" max="12799" width="9.85546875" style="337"/>
    <col min="12800" max="12800" width="6.42578125" style="337" customWidth="1"/>
    <col min="12801" max="12801" width="73.140625" style="337" customWidth="1"/>
    <col min="12802" max="12802" width="7.42578125" style="337" customWidth="1"/>
    <col min="12803" max="12803" width="9.42578125" style="337" customWidth="1"/>
    <col min="12804" max="12804" width="23.7109375" style="337" customWidth="1"/>
    <col min="12805" max="12805" width="27.85546875" style="337" customWidth="1"/>
    <col min="12806" max="13055" width="9.85546875" style="337"/>
    <col min="13056" max="13056" width="6.42578125" style="337" customWidth="1"/>
    <col min="13057" max="13057" width="73.140625" style="337" customWidth="1"/>
    <col min="13058" max="13058" width="7.42578125" style="337" customWidth="1"/>
    <col min="13059" max="13059" width="9.42578125" style="337" customWidth="1"/>
    <col min="13060" max="13060" width="23.7109375" style="337" customWidth="1"/>
    <col min="13061" max="13061" width="27.85546875" style="337" customWidth="1"/>
    <col min="13062" max="13311" width="9.85546875" style="337"/>
    <col min="13312" max="13312" width="6.42578125" style="337" customWidth="1"/>
    <col min="13313" max="13313" width="73.140625" style="337" customWidth="1"/>
    <col min="13314" max="13314" width="7.42578125" style="337" customWidth="1"/>
    <col min="13315" max="13315" width="9.42578125" style="337" customWidth="1"/>
    <col min="13316" max="13316" width="23.7109375" style="337" customWidth="1"/>
    <col min="13317" max="13317" width="27.85546875" style="337" customWidth="1"/>
    <col min="13318" max="13567" width="9.85546875" style="337"/>
    <col min="13568" max="13568" width="6.42578125" style="337" customWidth="1"/>
    <col min="13569" max="13569" width="73.140625" style="337" customWidth="1"/>
    <col min="13570" max="13570" width="7.42578125" style="337" customWidth="1"/>
    <col min="13571" max="13571" width="9.42578125" style="337" customWidth="1"/>
    <col min="13572" max="13572" width="23.7109375" style="337" customWidth="1"/>
    <col min="13573" max="13573" width="27.85546875" style="337" customWidth="1"/>
    <col min="13574" max="13823" width="9.85546875" style="337"/>
    <col min="13824" max="13824" width="6.42578125" style="337" customWidth="1"/>
    <col min="13825" max="13825" width="73.140625" style="337" customWidth="1"/>
    <col min="13826" max="13826" width="7.42578125" style="337" customWidth="1"/>
    <col min="13827" max="13827" width="9.42578125" style="337" customWidth="1"/>
    <col min="13828" max="13828" width="23.7109375" style="337" customWidth="1"/>
    <col min="13829" max="13829" width="27.85546875" style="337" customWidth="1"/>
    <col min="13830" max="14079" width="9.85546875" style="337"/>
    <col min="14080" max="14080" width="6.42578125" style="337" customWidth="1"/>
    <col min="14081" max="14081" width="73.140625" style="337" customWidth="1"/>
    <col min="14082" max="14082" width="7.42578125" style="337" customWidth="1"/>
    <col min="14083" max="14083" width="9.42578125" style="337" customWidth="1"/>
    <col min="14084" max="14084" width="23.7109375" style="337" customWidth="1"/>
    <col min="14085" max="14085" width="27.85546875" style="337" customWidth="1"/>
    <col min="14086" max="14335" width="9.85546875" style="337"/>
    <col min="14336" max="14336" width="6.42578125" style="337" customWidth="1"/>
    <col min="14337" max="14337" width="73.140625" style="337" customWidth="1"/>
    <col min="14338" max="14338" width="7.42578125" style="337" customWidth="1"/>
    <col min="14339" max="14339" width="9.42578125" style="337" customWidth="1"/>
    <col min="14340" max="14340" width="23.7109375" style="337" customWidth="1"/>
    <col min="14341" max="14341" width="27.85546875" style="337" customWidth="1"/>
    <col min="14342" max="14591" width="9.85546875" style="337"/>
    <col min="14592" max="14592" width="6.42578125" style="337" customWidth="1"/>
    <col min="14593" max="14593" width="73.140625" style="337" customWidth="1"/>
    <col min="14594" max="14594" width="7.42578125" style="337" customWidth="1"/>
    <col min="14595" max="14595" width="9.42578125" style="337" customWidth="1"/>
    <col min="14596" max="14596" width="23.7109375" style="337" customWidth="1"/>
    <col min="14597" max="14597" width="27.85546875" style="337" customWidth="1"/>
    <col min="14598" max="14847" width="9.85546875" style="337"/>
    <col min="14848" max="14848" width="6.42578125" style="337" customWidth="1"/>
    <col min="14849" max="14849" width="73.140625" style="337" customWidth="1"/>
    <col min="14850" max="14850" width="7.42578125" style="337" customWidth="1"/>
    <col min="14851" max="14851" width="9.42578125" style="337" customWidth="1"/>
    <col min="14852" max="14852" width="23.7109375" style="337" customWidth="1"/>
    <col min="14853" max="14853" width="27.85546875" style="337" customWidth="1"/>
    <col min="14854" max="15103" width="9.85546875" style="337"/>
    <col min="15104" max="15104" width="6.42578125" style="337" customWidth="1"/>
    <col min="15105" max="15105" width="73.140625" style="337" customWidth="1"/>
    <col min="15106" max="15106" width="7.42578125" style="337" customWidth="1"/>
    <col min="15107" max="15107" width="9.42578125" style="337" customWidth="1"/>
    <col min="15108" max="15108" width="23.7109375" style="337" customWidth="1"/>
    <col min="15109" max="15109" width="27.85546875" style="337" customWidth="1"/>
    <col min="15110" max="15359" width="9.85546875" style="337"/>
    <col min="15360" max="15360" width="6.42578125" style="337" customWidth="1"/>
    <col min="15361" max="15361" width="73.140625" style="337" customWidth="1"/>
    <col min="15362" max="15362" width="7.42578125" style="337" customWidth="1"/>
    <col min="15363" max="15363" width="9.42578125" style="337" customWidth="1"/>
    <col min="15364" max="15364" width="23.7109375" style="337" customWidth="1"/>
    <col min="15365" max="15365" width="27.85546875" style="337" customWidth="1"/>
    <col min="15366" max="15615" width="9.85546875" style="337"/>
    <col min="15616" max="15616" width="6.42578125" style="337" customWidth="1"/>
    <col min="15617" max="15617" width="73.140625" style="337" customWidth="1"/>
    <col min="15618" max="15618" width="7.42578125" style="337" customWidth="1"/>
    <col min="15619" max="15619" width="9.42578125" style="337" customWidth="1"/>
    <col min="15620" max="15620" width="23.7109375" style="337" customWidth="1"/>
    <col min="15621" max="15621" width="27.85546875" style="337" customWidth="1"/>
    <col min="15622" max="15871" width="9.85546875" style="337"/>
    <col min="15872" max="15872" width="6.42578125" style="337" customWidth="1"/>
    <col min="15873" max="15873" width="73.140625" style="337" customWidth="1"/>
    <col min="15874" max="15874" width="7.42578125" style="337" customWidth="1"/>
    <col min="15875" max="15875" width="9.42578125" style="337" customWidth="1"/>
    <col min="15876" max="15876" width="23.7109375" style="337" customWidth="1"/>
    <col min="15877" max="15877" width="27.85546875" style="337" customWidth="1"/>
    <col min="15878" max="16127" width="9.85546875" style="337"/>
    <col min="16128" max="16128" width="6.42578125" style="337" customWidth="1"/>
    <col min="16129" max="16129" width="73.140625" style="337" customWidth="1"/>
    <col min="16130" max="16130" width="7.42578125" style="337" customWidth="1"/>
    <col min="16131" max="16131" width="9.42578125" style="337" customWidth="1"/>
    <col min="16132" max="16132" width="23.7109375" style="337" customWidth="1"/>
    <col min="16133" max="16133" width="27.85546875" style="337" customWidth="1"/>
    <col min="16134" max="16384" width="9.85546875" style="337"/>
  </cols>
  <sheetData>
    <row r="1" spans="1:5">
      <c r="A1" s="365"/>
      <c r="B1" s="366"/>
      <c r="C1" s="366"/>
      <c r="D1" s="367"/>
      <c r="E1" s="368"/>
    </row>
    <row r="2" spans="1:5">
      <c r="A2" s="369" t="str">
        <f>'Planilha Básica'!$A$3</f>
        <v>Proprietário: PREFEITURA MUNICIPAL DE CORDEIRÓPOLIS</v>
      </c>
      <c r="B2" s="336"/>
      <c r="C2" s="336"/>
      <c r="D2" s="338"/>
      <c r="E2" s="370"/>
    </row>
    <row r="3" spans="1:5">
      <c r="A3" s="369" t="str">
        <f>'Planilha Básica'!$A$4</f>
        <v>Obra : RECAPEAMENTO ASFÁLTICO</v>
      </c>
      <c r="B3" s="336"/>
      <c r="C3" s="336"/>
      <c r="D3" s="338"/>
      <c r="E3" s="370"/>
    </row>
    <row r="4" spans="1:5">
      <c r="A4" s="369" t="str">
        <f>'Planilha Básica'!$A$5</f>
        <v>Local : RUA GUILHERME KRAUTER, RUA  JOSÉ OLIVA DEL TESO e AV. ARISTEU MARCICANO - MUNICÍPIO DE CORDEIRÓPOLIS / SP</v>
      </c>
      <c r="B4" s="336"/>
      <c r="C4" s="336"/>
      <c r="D4" s="338"/>
      <c r="E4" s="370"/>
    </row>
    <row r="5" spans="1:5">
      <c r="A5" s="369" t="str">
        <f>'Planilha Básica'!$A$6</f>
        <v>Data Base: Outubro 2017</v>
      </c>
      <c r="B5" s="336"/>
      <c r="C5" s="336"/>
      <c r="D5" s="338"/>
      <c r="E5" s="370"/>
    </row>
    <row r="6" spans="1:5">
      <c r="A6" s="369" t="str">
        <f>'Planilha Básica'!$A$7</f>
        <v>Arquivo: 051 - O - 1632 - 20 - 001_0</v>
      </c>
      <c r="B6" s="336"/>
      <c r="C6" s="336"/>
      <c r="D6" s="338"/>
      <c r="E6" s="370"/>
    </row>
    <row r="7" spans="1:5" ht="15.75" customHeight="1">
      <c r="A7" s="369"/>
      <c r="B7" s="336"/>
      <c r="C7" s="472"/>
      <c r="D7" s="472"/>
      <c r="E7" s="370"/>
    </row>
    <row r="8" spans="1:5" ht="18">
      <c r="A8" s="473" t="s">
        <v>93</v>
      </c>
      <c r="B8" s="474"/>
      <c r="C8" s="474"/>
      <c r="D8" s="474"/>
      <c r="E8" s="475"/>
    </row>
    <row r="9" spans="1:5" ht="13.5" thickBot="1">
      <c r="A9" s="371"/>
      <c r="B9" s="336"/>
      <c r="C9" s="336"/>
      <c r="D9" s="338"/>
      <c r="E9" s="370"/>
    </row>
    <row r="10" spans="1:5" ht="33.75" thickBot="1">
      <c r="A10" s="354" t="str">
        <f>'[2]Planilha orçamentária'!A11</f>
        <v>Item</v>
      </c>
      <c r="B10" s="354" t="str">
        <f>'[2]Planilha orçamentária'!D11</f>
        <v>Descrição de Serviços</v>
      </c>
      <c r="C10" s="355" t="str">
        <f>'[2]Planilha orçamentária'!E11</f>
        <v>UN</v>
      </c>
      <c r="D10" s="356" t="s">
        <v>90</v>
      </c>
      <c r="E10" s="373" t="s">
        <v>96</v>
      </c>
    </row>
    <row r="11" spans="1:5" s="382" customFormat="1">
      <c r="A11" s="383">
        <v>1</v>
      </c>
      <c r="B11" s="384" t="str">
        <f>'[2]Planilha orçamentária'!D12</f>
        <v>SERVIÇOS PRELIMINARES</v>
      </c>
      <c r="C11" s="385"/>
      <c r="D11" s="386"/>
      <c r="E11" s="387"/>
    </row>
    <row r="12" spans="1:5" s="341" customFormat="1">
      <c r="A12" s="340" t="s">
        <v>106</v>
      </c>
      <c r="B12" s="388" t="str">
        <f>'Planilha Básica'!D12</f>
        <v>PLACA DE OBRA EM CHAPA DE ACO GALVANIZADO</v>
      </c>
      <c r="C12" s="389" t="str">
        <f>'Planilha Básica'!E12</f>
        <v>M²</v>
      </c>
      <c r="D12" s="372">
        <v>12</v>
      </c>
      <c r="E12" s="374" t="s">
        <v>110</v>
      </c>
    </row>
    <row r="13" spans="1:5">
      <c r="A13" s="339"/>
      <c r="B13" s="363"/>
      <c r="C13" s="364"/>
      <c r="D13" s="372"/>
      <c r="E13" s="374">
        <f>'Planilha Básica'!I26</f>
        <v>260947.44</v>
      </c>
    </row>
    <row r="14" spans="1:5" ht="12.75" customHeight="1">
      <c r="A14" s="339"/>
      <c r="B14" s="363"/>
      <c r="C14" s="364"/>
      <c r="D14" s="372"/>
      <c r="E14" s="376"/>
    </row>
    <row r="15" spans="1:5" s="382" customFormat="1">
      <c r="A15" s="377" t="s">
        <v>91</v>
      </c>
      <c r="B15" s="378" t="str">
        <f>'Planilha Básica'!D15</f>
        <v>PAVIMENTAÇÃO ASFÁLTICA - RECAPEAMENTO</v>
      </c>
      <c r="C15" s="379"/>
      <c r="D15" s="380"/>
      <c r="E15" s="381"/>
    </row>
    <row r="16" spans="1:5" ht="28.5" customHeight="1">
      <c r="A16" s="339" t="s">
        <v>101</v>
      </c>
      <c r="B16" s="363" t="str">
        <f>'Planilha Básica'!D16</f>
        <v>PINTURA DE LIGACAO COM EMULSAO RR-1C</v>
      </c>
      <c r="C16" s="364" t="str">
        <f>'Planilha Básica'!E16</f>
        <v>M²</v>
      </c>
      <c r="D16" s="372">
        <f>5178+4200</f>
        <v>9378</v>
      </c>
      <c r="E16" s="375" t="s">
        <v>97</v>
      </c>
    </row>
    <row r="17" spans="1:5" s="341" customFormat="1" ht="36.75" customHeight="1">
      <c r="A17" s="339" t="s">
        <v>102</v>
      </c>
      <c r="B17" s="363" t="str">
        <f>'Planilha Básica'!D17</f>
        <v>CONSTRUÇÃO DE PAVIMENTO COM APLICAÇÃO DE CONCRETO BETUMINOSO USINADO A QUENTE (CBUQ), CAMADA DE ROLAMENTO, COM ESPESSURA DE 4,0 CM EXCLUSIVE TRANSPORTE. AF_03/2017</v>
      </c>
      <c r="C17" s="364" t="str">
        <f>'Planilha Básica'!E17</f>
        <v>M³</v>
      </c>
      <c r="D17" s="372">
        <f>D16*0.04</f>
        <v>375.12</v>
      </c>
      <c r="E17" s="375" t="s">
        <v>113</v>
      </c>
    </row>
    <row r="18" spans="1:5" ht="33" customHeight="1">
      <c r="A18" s="339" t="s">
        <v>103</v>
      </c>
      <c r="B18" s="363" t="str">
        <f>'Planilha Básica'!D18</f>
        <v>CARGA, DESCARGA E TRANSPORTE DE CONCRETO ASFÁLTICO ATÉ A DISTÂNCIA MÉDIA DE IDA E VOLTA DE 1KM</v>
      </c>
      <c r="C18" s="364" t="str">
        <f>'Planilha Básica'!E18</f>
        <v>M³</v>
      </c>
      <c r="D18" s="372">
        <f>D16*0.04</f>
        <v>375.12</v>
      </c>
      <c r="E18" s="375" t="s">
        <v>113</v>
      </c>
    </row>
    <row r="19" spans="1:5" ht="25.5" customHeight="1">
      <c r="A19" s="339" t="s">
        <v>104</v>
      </c>
      <c r="B19" s="363" t="str">
        <f>'Planilha Básica'!D19</f>
        <v>TRANSPORTE COM CAMINHÃO BASCULANTE 6 M3 EM RODOVIA COM REVESTIMENTO PRIMÁRIO</v>
      </c>
      <c r="C19" s="364" t="str">
        <f>'Planilha Básica'!E19</f>
        <v>M³xKM</v>
      </c>
      <c r="D19" s="372">
        <f>D18*15</f>
        <v>5626.8</v>
      </c>
      <c r="E19" s="376" t="s">
        <v>114</v>
      </c>
    </row>
    <row r="20" spans="1:5">
      <c r="A20" s="339"/>
      <c r="B20" s="363"/>
      <c r="C20" s="364"/>
      <c r="D20" s="372"/>
      <c r="E20" s="376"/>
    </row>
    <row r="21" spans="1:5">
      <c r="A21" s="339"/>
      <c r="B21" s="363"/>
      <c r="C21" s="364"/>
      <c r="D21" s="372"/>
      <c r="E21" s="376"/>
    </row>
    <row r="22" spans="1:5" s="382" customFormat="1">
      <c r="A22" s="377" t="s">
        <v>95</v>
      </c>
      <c r="B22" s="378" t="str">
        <f>'Planilha Básica'!D22</f>
        <v>SINALIZAÇÃO HORIZONTAL</v>
      </c>
      <c r="C22" s="379"/>
      <c r="D22" s="380"/>
      <c r="E22" s="381"/>
    </row>
    <row r="23" spans="1:5">
      <c r="A23" s="485" t="s">
        <v>105</v>
      </c>
      <c r="B23" s="476" t="str">
        <f>'Planilha Básica'!D23</f>
        <v>SINALIZACAO HORIZONTAL COM TINTA RETRORREFLETIVA A BASE DE RESINA ACRILICA COM MICROESFERAS DE VIDRO</v>
      </c>
      <c r="C23" s="479" t="str">
        <f>'Planilha Básica'!E23</f>
        <v>M²</v>
      </c>
      <c r="D23" s="482">
        <f>'Planilha Básica'!F23</f>
        <v>272.99899999999997</v>
      </c>
      <c r="E23" s="376" t="s">
        <v>117</v>
      </c>
    </row>
    <row r="24" spans="1:5">
      <c r="A24" s="486"/>
      <c r="B24" s="477"/>
      <c r="C24" s="480"/>
      <c r="D24" s="483"/>
      <c r="E24" s="376" t="s">
        <v>116</v>
      </c>
    </row>
    <row r="25" spans="1:5" ht="25.5">
      <c r="A25" s="486"/>
      <c r="B25" s="477"/>
      <c r="C25" s="480"/>
      <c r="D25" s="483"/>
      <c r="E25" s="376" t="s">
        <v>98</v>
      </c>
    </row>
    <row r="26" spans="1:5" ht="38.25">
      <c r="A26" s="486"/>
      <c r="B26" s="477"/>
      <c r="C26" s="480"/>
      <c r="D26" s="483"/>
      <c r="E26" s="376" t="s">
        <v>99</v>
      </c>
    </row>
    <row r="27" spans="1:5">
      <c r="A27" s="487"/>
      <c r="B27" s="478"/>
      <c r="C27" s="481"/>
      <c r="D27" s="484"/>
      <c r="E27" s="376" t="s">
        <v>100</v>
      </c>
    </row>
    <row r="28" spans="1:5">
      <c r="A28" s="396"/>
      <c r="B28" s="396"/>
      <c r="C28" s="397"/>
      <c r="D28" s="396"/>
      <c r="E28" s="396"/>
    </row>
    <row r="29" spans="1:5">
      <c r="A29" s="396"/>
      <c r="B29" s="396"/>
      <c r="C29" s="397"/>
      <c r="D29" s="396"/>
      <c r="E29" s="396"/>
    </row>
    <row r="30" spans="1:5">
      <c r="A30" s="396"/>
      <c r="B30" s="396"/>
      <c r="C30" s="397"/>
      <c r="D30" s="396"/>
      <c r="E30" s="396"/>
    </row>
    <row r="31" spans="1:5">
      <c r="A31" s="396"/>
      <c r="B31" s="396"/>
      <c r="C31" s="397"/>
      <c r="D31" s="396"/>
      <c r="E31" s="396"/>
    </row>
    <row r="32" spans="1:5">
      <c r="A32" s="396"/>
      <c r="B32" s="396"/>
      <c r="C32" s="397"/>
      <c r="D32" s="396"/>
      <c r="E32" s="396"/>
    </row>
    <row r="33" spans="1:5">
      <c r="A33" s="396"/>
      <c r="B33" s="396"/>
      <c r="C33" s="397"/>
      <c r="D33" s="396"/>
      <c r="E33" s="396"/>
    </row>
    <row r="34" spans="1:5">
      <c r="A34" s="396"/>
      <c r="B34" s="396"/>
      <c r="C34" s="397"/>
      <c r="D34" s="396"/>
      <c r="E34" s="396"/>
    </row>
    <row r="35" spans="1:5">
      <c r="A35" s="396"/>
      <c r="B35" s="396"/>
      <c r="C35" s="397"/>
      <c r="D35" s="396"/>
      <c r="E35" s="396"/>
    </row>
    <row r="36" spans="1:5">
      <c r="A36" s="396"/>
      <c r="B36" s="396"/>
      <c r="C36" s="397"/>
      <c r="D36" s="396"/>
      <c r="E36" s="396"/>
    </row>
    <row r="37" spans="1:5">
      <c r="A37" s="396"/>
      <c r="B37" s="396"/>
      <c r="C37" s="397"/>
      <c r="D37" s="396"/>
      <c r="E37" s="396"/>
    </row>
    <row r="38" spans="1:5">
      <c r="A38" s="396"/>
      <c r="B38" s="396"/>
      <c r="C38" s="397"/>
      <c r="D38" s="396"/>
      <c r="E38" s="396"/>
    </row>
    <row r="39" spans="1:5">
      <c r="A39" s="396"/>
      <c r="B39" s="396"/>
      <c r="C39" s="397"/>
      <c r="D39" s="396"/>
      <c r="E39" s="396"/>
    </row>
    <row r="40" spans="1:5">
      <c r="A40" s="396"/>
      <c r="B40" s="396"/>
      <c r="C40" s="397"/>
      <c r="D40" s="396"/>
      <c r="E40" s="396"/>
    </row>
    <row r="41" spans="1:5">
      <c r="A41" s="396"/>
      <c r="B41" s="396"/>
      <c r="C41" s="397"/>
      <c r="D41" s="396"/>
      <c r="E41" s="396"/>
    </row>
    <row r="42" spans="1:5">
      <c r="A42" s="396"/>
      <c r="B42" s="396"/>
      <c r="C42" s="397"/>
      <c r="D42" s="396"/>
      <c r="E42" s="396"/>
    </row>
    <row r="43" spans="1:5">
      <c r="A43" s="396"/>
      <c r="B43" s="396"/>
      <c r="C43" s="397"/>
      <c r="D43" s="396"/>
      <c r="E43" s="396"/>
    </row>
    <row r="44" spans="1:5">
      <c r="A44" s="396"/>
      <c r="B44" s="396"/>
      <c r="C44" s="397"/>
      <c r="D44" s="396"/>
      <c r="E44" s="396"/>
    </row>
    <row r="45" spans="1:5">
      <c r="A45" s="396"/>
      <c r="B45" s="396"/>
      <c r="C45" s="397"/>
      <c r="D45" s="396"/>
      <c r="E45" s="396"/>
    </row>
    <row r="46" spans="1:5">
      <c r="A46" s="396"/>
      <c r="B46" s="396"/>
      <c r="C46" s="397"/>
      <c r="D46" s="396"/>
      <c r="E46" s="396"/>
    </row>
    <row r="47" spans="1:5">
      <c r="A47" s="396"/>
      <c r="B47" s="396"/>
      <c r="C47" s="397"/>
      <c r="D47" s="396"/>
      <c r="E47" s="396"/>
    </row>
    <row r="48" spans="1:5">
      <c r="A48" s="396"/>
      <c r="B48" s="396"/>
      <c r="C48" s="397"/>
      <c r="D48" s="396"/>
      <c r="E48" s="396"/>
    </row>
    <row r="49" spans="1:5">
      <c r="A49" s="396"/>
      <c r="B49" s="396"/>
      <c r="C49" s="397"/>
      <c r="D49" s="396"/>
      <c r="E49" s="396"/>
    </row>
    <row r="50" spans="1:5">
      <c r="A50" s="396"/>
      <c r="B50" s="396"/>
      <c r="C50" s="397"/>
      <c r="D50" s="396"/>
      <c r="E50" s="396"/>
    </row>
    <row r="51" spans="1:5">
      <c r="A51" s="396"/>
      <c r="B51" s="396"/>
      <c r="C51" s="397"/>
      <c r="D51" s="396"/>
      <c r="E51" s="396"/>
    </row>
    <row r="52" spans="1:5">
      <c r="A52" s="396"/>
      <c r="B52" s="396"/>
      <c r="C52" s="397"/>
      <c r="D52" s="396"/>
      <c r="E52" s="396"/>
    </row>
    <row r="53" spans="1:5">
      <c r="A53" s="396"/>
      <c r="B53" s="396"/>
      <c r="C53" s="397"/>
      <c r="D53" s="396"/>
      <c r="E53" s="396"/>
    </row>
    <row r="54" spans="1:5">
      <c r="A54" s="396"/>
      <c r="B54" s="396"/>
      <c r="C54" s="397"/>
      <c r="D54" s="396"/>
      <c r="E54" s="396"/>
    </row>
    <row r="55" spans="1:5">
      <c r="A55" s="396"/>
      <c r="B55" s="396"/>
      <c r="C55" s="397"/>
      <c r="D55" s="396"/>
      <c r="E55" s="396"/>
    </row>
    <row r="56" spans="1:5">
      <c r="A56" s="396"/>
      <c r="B56" s="396"/>
      <c r="C56" s="397"/>
      <c r="D56" s="396"/>
      <c r="E56" s="396"/>
    </row>
    <row r="57" spans="1:5">
      <c r="A57" s="396"/>
      <c r="B57" s="396"/>
      <c r="C57" s="397"/>
      <c r="D57" s="396"/>
      <c r="E57" s="396"/>
    </row>
    <row r="58" spans="1:5">
      <c r="A58" s="396"/>
      <c r="B58" s="396"/>
      <c r="C58" s="397"/>
      <c r="D58" s="396"/>
      <c r="E58" s="396"/>
    </row>
    <row r="59" spans="1:5">
      <c r="A59" s="396"/>
      <c r="B59" s="396"/>
      <c r="C59" s="397"/>
      <c r="D59" s="396"/>
      <c r="E59" s="396"/>
    </row>
  </sheetData>
  <mergeCells count="6">
    <mergeCell ref="C7:D7"/>
    <mergeCell ref="A8:E8"/>
    <mergeCell ref="B23:B27"/>
    <mergeCell ref="C23:C27"/>
    <mergeCell ref="D23:D27"/>
    <mergeCell ref="A23:A2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headerFooter>
    <oddFooter>&amp;R&amp;P de&amp;N</oddFooter>
  </headerFooter>
  <ignoredErrors>
    <ignoredError sqref="A15 A20:A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Planilha Básica</vt:lpstr>
      <vt:lpstr>Cronograma</vt:lpstr>
      <vt:lpstr>QCI</vt:lpstr>
      <vt:lpstr>Memorial de Cálculo</vt:lpstr>
      <vt:lpstr>Cronograma!Area_de_impressao</vt:lpstr>
      <vt:lpstr>'Planilha Básica'!Area_de_impressao</vt:lpstr>
      <vt:lpstr>QCI!Area_de_impressao</vt:lpstr>
      <vt:lpstr>Cronograma!Titulos_de_impressao</vt:lpstr>
      <vt:lpstr>'Planilha Básica'!Titulos_de_impressao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Alexandre Gaino</cp:lastModifiedBy>
  <cp:lastPrinted>2017-12-15T09:47:03Z</cp:lastPrinted>
  <dcterms:created xsi:type="dcterms:W3CDTF">2009-10-15T12:59:53Z</dcterms:created>
  <dcterms:modified xsi:type="dcterms:W3CDTF">2018-02-06T19:51:45Z</dcterms:modified>
</cp:coreProperties>
</file>