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0" windowWidth="16365" windowHeight="11460" tabRatio="626"/>
  </bookViews>
  <sheets>
    <sheet name="Planilha Orçamentária" sheetId="2" r:id="rId1"/>
    <sheet name="Cronograma" sheetId="5" r:id="rId2"/>
  </sheets>
  <externalReferences>
    <externalReference r:id="rId3"/>
    <externalReference r:id="rId4"/>
  </externalReferences>
  <definedNames>
    <definedName name="__shared_1_0_0">#REF!</definedName>
    <definedName name="__shared_1_0_1">#N/A</definedName>
    <definedName name="__shared_1_0_10">#N/A</definedName>
    <definedName name="__shared_1_0_100">#N/A</definedName>
    <definedName name="__shared_1_0_101">#N/A</definedName>
    <definedName name="__shared_1_0_102">#N/A</definedName>
    <definedName name="__shared_1_0_103">#N/A</definedName>
    <definedName name="__shared_1_0_104">#N/A</definedName>
    <definedName name="__shared_1_0_105">#N/A</definedName>
    <definedName name="__shared_1_0_106">#N/A</definedName>
    <definedName name="__shared_1_0_107">#N/A</definedName>
    <definedName name="__shared_1_0_108">#N/A</definedName>
    <definedName name="__shared_1_0_109">#N/A</definedName>
    <definedName name="__shared_1_0_11">#REF!</definedName>
    <definedName name="__shared_1_0_110">#N/A</definedName>
    <definedName name="__shared_1_0_111">#N/A</definedName>
    <definedName name="__shared_1_0_112">#N/A</definedName>
    <definedName name="__shared_1_0_113">#N/A</definedName>
    <definedName name="__shared_1_0_114">#N/A</definedName>
    <definedName name="__shared_1_0_115">#N/A</definedName>
    <definedName name="__shared_1_0_116">#N/A</definedName>
    <definedName name="__shared_1_0_117">#N/A</definedName>
    <definedName name="__shared_1_0_118">#N/A</definedName>
    <definedName name="__shared_1_0_119">#N/A</definedName>
    <definedName name="__shared_1_0_12">#N/A</definedName>
    <definedName name="__shared_1_0_120">#N/A</definedName>
    <definedName name="__shared_1_0_121">#N/A</definedName>
    <definedName name="__shared_1_0_122">#REF!</definedName>
    <definedName name="__shared_1_0_123">#N/A</definedName>
    <definedName name="__shared_1_0_124">#N/A</definedName>
    <definedName name="__shared_1_0_125">#N/A</definedName>
    <definedName name="__shared_1_0_126">#N/A</definedName>
    <definedName name="__shared_1_0_127">#N/A</definedName>
    <definedName name="__shared_1_0_128">#N/A</definedName>
    <definedName name="__shared_1_0_129">#N/A</definedName>
    <definedName name="__shared_1_0_13">#N/A</definedName>
    <definedName name="__shared_1_0_130">#N/A</definedName>
    <definedName name="__shared_1_0_131">#N/A</definedName>
    <definedName name="__shared_1_0_132">#N/A</definedName>
    <definedName name="__shared_1_0_133">#N/A</definedName>
    <definedName name="__shared_1_0_134">#N/A</definedName>
    <definedName name="__shared_1_0_135">#N/A</definedName>
    <definedName name="__shared_1_0_136">#N/A</definedName>
    <definedName name="__shared_1_0_137">#N/A</definedName>
    <definedName name="__shared_1_0_138">#N/A</definedName>
    <definedName name="__shared_1_0_139">#REF!</definedName>
    <definedName name="__shared_1_0_14">#N/A</definedName>
    <definedName name="__shared_1_0_140">#N/A</definedName>
    <definedName name="__shared_1_0_141">#N/A</definedName>
    <definedName name="__shared_1_0_142">#N/A</definedName>
    <definedName name="__shared_1_0_143">#N/A</definedName>
    <definedName name="__shared_1_0_144">#N/A</definedName>
    <definedName name="__shared_1_0_145">#N/A</definedName>
    <definedName name="__shared_1_0_146">#N/A</definedName>
    <definedName name="__shared_1_0_147">#N/A</definedName>
    <definedName name="__shared_1_0_148">#N/A</definedName>
    <definedName name="__shared_1_0_149">#N/A</definedName>
    <definedName name="__shared_1_0_15">#N/A</definedName>
    <definedName name="__shared_1_0_150">#N/A</definedName>
    <definedName name="__shared_1_0_151">#REF!</definedName>
    <definedName name="__shared_1_0_152">#N/A</definedName>
    <definedName name="__shared_1_0_153">#N/A</definedName>
    <definedName name="__shared_1_0_154">#N/A</definedName>
    <definedName name="__shared_1_0_155">#N/A</definedName>
    <definedName name="__shared_1_0_156">#N/A</definedName>
    <definedName name="__shared_1_0_157">#N/A</definedName>
    <definedName name="__shared_1_0_158">#N/A</definedName>
    <definedName name="__shared_1_0_159">#N/A</definedName>
    <definedName name="__shared_1_0_16">#N/A</definedName>
    <definedName name="__shared_1_0_160">#N/A</definedName>
    <definedName name="__shared_1_0_161">#N/A</definedName>
    <definedName name="__shared_1_0_162">#N/A</definedName>
    <definedName name="__shared_1_0_163">#REF!</definedName>
    <definedName name="__shared_1_0_164">#N/A</definedName>
    <definedName name="__shared_1_0_165">#N/A</definedName>
    <definedName name="__shared_1_0_166">#N/A</definedName>
    <definedName name="__shared_1_0_167">#N/A</definedName>
    <definedName name="__shared_1_0_168">#N/A</definedName>
    <definedName name="__shared_1_0_169">#N/A</definedName>
    <definedName name="__shared_1_0_17">#N/A</definedName>
    <definedName name="__shared_1_0_170">#N/A</definedName>
    <definedName name="__shared_1_0_171">#N/A</definedName>
    <definedName name="__shared_1_0_172">#N/A</definedName>
    <definedName name="__shared_1_0_173">#N/A</definedName>
    <definedName name="__shared_1_0_174">#N/A</definedName>
    <definedName name="__shared_1_0_175">#N/A</definedName>
    <definedName name="__shared_1_0_176">#REF!</definedName>
    <definedName name="__shared_1_0_177">#N/A</definedName>
    <definedName name="__shared_1_0_178">#N/A</definedName>
    <definedName name="__shared_1_0_179">#N/A</definedName>
    <definedName name="__shared_1_0_18">#N/A</definedName>
    <definedName name="__shared_1_0_180">#N/A</definedName>
    <definedName name="__shared_1_0_181">#N/A</definedName>
    <definedName name="__shared_1_0_182">#N/A</definedName>
    <definedName name="__shared_1_0_183">#N/A</definedName>
    <definedName name="__shared_1_0_184">#N/A</definedName>
    <definedName name="__shared_1_0_185">#N/A</definedName>
    <definedName name="__shared_1_0_186">#N/A</definedName>
    <definedName name="__shared_1_0_187">#REF!</definedName>
    <definedName name="__shared_1_0_188">#N/A</definedName>
    <definedName name="__shared_1_0_189">#N/A</definedName>
    <definedName name="__shared_1_0_19">#N/A</definedName>
    <definedName name="__shared_1_0_190">#N/A</definedName>
    <definedName name="__shared_1_0_191">#N/A</definedName>
    <definedName name="__shared_1_0_192">#N/A</definedName>
    <definedName name="__shared_1_0_193">#N/A</definedName>
    <definedName name="__shared_1_0_194">#N/A</definedName>
    <definedName name="__shared_1_0_195">#N/A</definedName>
    <definedName name="__shared_1_0_196">#N/A</definedName>
    <definedName name="__shared_1_0_197">#N/A</definedName>
    <definedName name="__shared_1_0_198">#REF!</definedName>
    <definedName name="__shared_1_0_199">#N/A</definedName>
    <definedName name="__shared_1_0_2">#N/A</definedName>
    <definedName name="__shared_1_0_20">#N/A</definedName>
    <definedName name="__shared_1_0_200">#N/A</definedName>
    <definedName name="__shared_1_0_201">#N/A</definedName>
    <definedName name="__shared_1_0_202">#N/A</definedName>
    <definedName name="__shared_1_0_203">#N/A</definedName>
    <definedName name="__shared_1_0_204">#N/A</definedName>
    <definedName name="__shared_1_0_205">#N/A</definedName>
    <definedName name="__shared_1_0_206">#N/A</definedName>
    <definedName name="__shared_1_0_207">#N/A</definedName>
    <definedName name="__shared_1_0_208">#N/A</definedName>
    <definedName name="__shared_1_0_209">#REF!</definedName>
    <definedName name="__shared_1_0_21">#N/A</definedName>
    <definedName name="__shared_1_0_210">#N/A</definedName>
    <definedName name="__shared_1_0_211">#N/A</definedName>
    <definedName name="__shared_1_0_212">#N/A</definedName>
    <definedName name="__shared_1_0_213">#N/A</definedName>
    <definedName name="__shared_1_0_214">#N/A</definedName>
    <definedName name="__shared_1_0_215">#N/A</definedName>
    <definedName name="__shared_1_0_216">#N/A</definedName>
    <definedName name="__shared_1_0_217">#N/A</definedName>
    <definedName name="__shared_1_0_218">#N/A</definedName>
    <definedName name="__shared_1_0_219">#N/A</definedName>
    <definedName name="__shared_1_0_22">#REF!</definedName>
    <definedName name="__shared_1_0_220">#REF!</definedName>
    <definedName name="__shared_1_0_221">#N/A</definedName>
    <definedName name="__shared_1_0_222">#N/A</definedName>
    <definedName name="__shared_1_0_223">#N/A</definedName>
    <definedName name="__shared_1_0_224">#N/A</definedName>
    <definedName name="__shared_1_0_225">#N/A</definedName>
    <definedName name="__shared_1_0_226">#N/A</definedName>
    <definedName name="__shared_1_0_227">#N/A</definedName>
    <definedName name="__shared_1_0_228">#N/A</definedName>
    <definedName name="__shared_1_0_229">#N/A</definedName>
    <definedName name="__shared_1_0_23">#N/A</definedName>
    <definedName name="__shared_1_0_230">#N/A</definedName>
    <definedName name="__shared_1_0_231">#N/A</definedName>
    <definedName name="__shared_1_0_232">#REF!</definedName>
    <definedName name="__shared_1_0_233">#N/A</definedName>
    <definedName name="__shared_1_0_234">#N/A</definedName>
    <definedName name="__shared_1_0_235">#N/A</definedName>
    <definedName name="__shared_1_0_236">#N/A</definedName>
    <definedName name="__shared_1_0_237">#N/A</definedName>
    <definedName name="__shared_1_0_238">#N/A</definedName>
    <definedName name="__shared_1_0_239">#N/A</definedName>
    <definedName name="__shared_1_0_24">#N/A</definedName>
    <definedName name="__shared_1_0_240">#N/A</definedName>
    <definedName name="__shared_1_0_241">#N/A</definedName>
    <definedName name="__shared_1_0_242">#N/A</definedName>
    <definedName name="__shared_1_0_243">#REF!</definedName>
    <definedName name="__shared_1_0_244">#N/A</definedName>
    <definedName name="__shared_1_0_245">#N/A</definedName>
    <definedName name="__shared_1_0_246">#N/A</definedName>
    <definedName name="__shared_1_0_247">#N/A</definedName>
    <definedName name="__shared_1_0_248">#N/A</definedName>
    <definedName name="__shared_1_0_249">#N/A</definedName>
    <definedName name="__shared_1_0_25">#N/A</definedName>
    <definedName name="__shared_1_0_250">#N/A</definedName>
    <definedName name="__shared_1_0_251">#N/A</definedName>
    <definedName name="__shared_1_0_252">#N/A</definedName>
    <definedName name="__shared_1_0_253">#N/A</definedName>
    <definedName name="__shared_1_0_254">#REF!</definedName>
    <definedName name="__shared_1_0_255">#N/A</definedName>
    <definedName name="__shared_1_0_256">#N/A</definedName>
    <definedName name="__shared_1_0_257">#N/A</definedName>
    <definedName name="__shared_1_0_258">#N/A</definedName>
    <definedName name="__shared_1_0_259">#N/A</definedName>
    <definedName name="__shared_1_0_26">#N/A</definedName>
    <definedName name="__shared_1_0_260">#N/A</definedName>
    <definedName name="__shared_1_0_261">#N/A</definedName>
    <definedName name="__shared_1_0_262">#N/A</definedName>
    <definedName name="__shared_1_0_263">#N/A</definedName>
    <definedName name="__shared_1_0_264">#N/A</definedName>
    <definedName name="__shared_1_0_265">#REF!</definedName>
    <definedName name="__shared_1_0_266">#N/A</definedName>
    <definedName name="__shared_1_0_267">#N/A</definedName>
    <definedName name="__shared_1_0_268">#N/A</definedName>
    <definedName name="__shared_1_0_269">#N/A</definedName>
    <definedName name="__shared_1_0_27">#N/A</definedName>
    <definedName name="__shared_1_0_270">#N/A</definedName>
    <definedName name="__shared_1_0_271">#N/A</definedName>
    <definedName name="__shared_1_0_272">#N/A</definedName>
    <definedName name="__shared_1_0_273">#N/A</definedName>
    <definedName name="__shared_1_0_274">#N/A</definedName>
    <definedName name="__shared_1_0_275">#N/A</definedName>
    <definedName name="__shared_1_0_276">#REF!</definedName>
    <definedName name="__shared_1_0_277">#N/A</definedName>
    <definedName name="__shared_1_0_278">#N/A</definedName>
    <definedName name="__shared_1_0_279">#N/A</definedName>
    <definedName name="__shared_1_0_28">#N/A</definedName>
    <definedName name="__shared_1_0_280">#N/A</definedName>
    <definedName name="__shared_1_0_281">#N/A</definedName>
    <definedName name="__shared_1_0_282">#N/A</definedName>
    <definedName name="__shared_1_0_283">#N/A</definedName>
    <definedName name="__shared_1_0_284">#N/A</definedName>
    <definedName name="__shared_1_0_285">#N/A</definedName>
    <definedName name="__shared_1_0_286">#N/A</definedName>
    <definedName name="__shared_1_0_287">#REF!</definedName>
    <definedName name="__shared_1_0_288">#N/A</definedName>
    <definedName name="__shared_1_0_289">#N/A</definedName>
    <definedName name="__shared_1_0_29">#N/A</definedName>
    <definedName name="__shared_1_0_290">#N/A</definedName>
    <definedName name="__shared_1_0_291">#N/A</definedName>
    <definedName name="__shared_1_0_292">#N/A</definedName>
    <definedName name="__shared_1_0_293">#N/A</definedName>
    <definedName name="__shared_1_0_294">#N/A</definedName>
    <definedName name="__shared_1_0_295">#N/A</definedName>
    <definedName name="__shared_1_0_296">#N/A</definedName>
    <definedName name="__shared_1_0_297">#N/A</definedName>
    <definedName name="__shared_1_0_298">#REF!</definedName>
    <definedName name="__shared_1_0_299">#N/A</definedName>
    <definedName name="__shared_1_0_3">#N/A</definedName>
    <definedName name="__shared_1_0_30">#N/A</definedName>
    <definedName name="__shared_1_0_300">#N/A</definedName>
    <definedName name="__shared_1_0_301">#N/A</definedName>
    <definedName name="__shared_1_0_302">#N/A</definedName>
    <definedName name="__shared_1_0_303">#N/A</definedName>
    <definedName name="__shared_1_0_304">#N/A</definedName>
    <definedName name="__shared_1_0_305">#N/A</definedName>
    <definedName name="__shared_1_0_306">#N/A</definedName>
    <definedName name="__shared_1_0_307">#N/A</definedName>
    <definedName name="__shared_1_0_308">#N/A</definedName>
    <definedName name="__shared_1_0_309">#REF!</definedName>
    <definedName name="__shared_1_0_31">#N/A</definedName>
    <definedName name="__shared_1_0_310">#N/A</definedName>
    <definedName name="__shared_1_0_311">#N/A</definedName>
    <definedName name="__shared_1_0_312">#N/A</definedName>
    <definedName name="__shared_1_0_313">#N/A</definedName>
    <definedName name="__shared_1_0_314">#N/A</definedName>
    <definedName name="__shared_1_0_315">#N/A</definedName>
    <definedName name="__shared_1_0_316">#N/A</definedName>
    <definedName name="__shared_1_0_317">#N/A</definedName>
    <definedName name="__shared_1_0_318">#N/A</definedName>
    <definedName name="__shared_1_0_319">#N/A</definedName>
    <definedName name="__shared_1_0_32">#N/A</definedName>
    <definedName name="__shared_1_0_320">#REF!</definedName>
    <definedName name="__shared_1_0_321">#N/A</definedName>
    <definedName name="__shared_1_0_322">#N/A</definedName>
    <definedName name="__shared_1_0_323">#N/A</definedName>
    <definedName name="__shared_1_0_324">#N/A</definedName>
    <definedName name="__shared_1_0_325">#N/A</definedName>
    <definedName name="__shared_1_0_326">#N/A</definedName>
    <definedName name="__shared_1_0_327">#N/A</definedName>
    <definedName name="__shared_1_0_328">#N/A</definedName>
    <definedName name="__shared_1_0_329">#N/A</definedName>
    <definedName name="__shared_1_0_33">#REF!</definedName>
    <definedName name="__shared_1_0_330">#N/A</definedName>
    <definedName name="__shared_1_0_331">#REF!</definedName>
    <definedName name="__shared_1_0_332">#N/A</definedName>
    <definedName name="__shared_1_0_333">#N/A</definedName>
    <definedName name="__shared_1_0_334">#N/A</definedName>
    <definedName name="__shared_1_0_335">#N/A</definedName>
    <definedName name="__shared_1_0_336">#N/A</definedName>
    <definedName name="__shared_1_0_337">#N/A</definedName>
    <definedName name="__shared_1_0_338">#N/A</definedName>
    <definedName name="__shared_1_0_339">#N/A</definedName>
    <definedName name="__shared_1_0_34">#N/A</definedName>
    <definedName name="__shared_1_0_340">#N/A</definedName>
    <definedName name="__shared_1_0_341">#N/A</definedName>
    <definedName name="__shared_1_0_342">#REF!</definedName>
    <definedName name="__shared_1_0_343">#N/A</definedName>
    <definedName name="__shared_1_0_344">#N/A</definedName>
    <definedName name="__shared_1_0_345">#N/A</definedName>
    <definedName name="__shared_1_0_346">#N/A</definedName>
    <definedName name="__shared_1_0_347">#N/A</definedName>
    <definedName name="__shared_1_0_348">#N/A</definedName>
    <definedName name="__shared_1_0_349">#N/A</definedName>
    <definedName name="__shared_1_0_35">#N/A</definedName>
    <definedName name="__shared_1_0_350">#N/A</definedName>
    <definedName name="__shared_1_0_351">#N/A</definedName>
    <definedName name="__shared_1_0_352">#N/A</definedName>
    <definedName name="__shared_1_0_353">#REF!</definedName>
    <definedName name="__shared_1_0_354">#N/A</definedName>
    <definedName name="__shared_1_0_355">#N/A</definedName>
    <definedName name="__shared_1_0_356">#N/A</definedName>
    <definedName name="__shared_1_0_357">#N/A</definedName>
    <definedName name="__shared_1_0_358">#N/A</definedName>
    <definedName name="__shared_1_0_359">#N/A</definedName>
    <definedName name="__shared_1_0_36">#N/A</definedName>
    <definedName name="__shared_1_0_360">#N/A</definedName>
    <definedName name="__shared_1_0_361">#N/A</definedName>
    <definedName name="__shared_1_0_362">#N/A</definedName>
    <definedName name="__shared_1_0_363">#N/A</definedName>
    <definedName name="__shared_1_0_364">#REF!</definedName>
    <definedName name="__shared_1_0_365">#N/A</definedName>
    <definedName name="__shared_1_0_366">#N/A</definedName>
    <definedName name="__shared_1_0_367">#N/A</definedName>
    <definedName name="__shared_1_0_368">#N/A</definedName>
    <definedName name="__shared_1_0_369">#N/A</definedName>
    <definedName name="__shared_1_0_37">#N/A</definedName>
    <definedName name="__shared_1_0_370">#N/A</definedName>
    <definedName name="__shared_1_0_371">#N/A</definedName>
    <definedName name="__shared_1_0_372">#N/A</definedName>
    <definedName name="__shared_1_0_373">#N/A</definedName>
    <definedName name="__shared_1_0_374">#N/A</definedName>
    <definedName name="__shared_1_0_375">#REF!</definedName>
    <definedName name="__shared_1_0_376">#N/A</definedName>
    <definedName name="__shared_1_0_377">#N/A</definedName>
    <definedName name="__shared_1_0_378">#N/A</definedName>
    <definedName name="__shared_1_0_379">#N/A</definedName>
    <definedName name="__shared_1_0_38">#N/A</definedName>
    <definedName name="__shared_1_0_380">#N/A</definedName>
    <definedName name="__shared_1_0_381">#N/A</definedName>
    <definedName name="__shared_1_0_382">#N/A</definedName>
    <definedName name="__shared_1_0_383">#N/A</definedName>
    <definedName name="__shared_1_0_384">#N/A</definedName>
    <definedName name="__shared_1_0_385">#N/A</definedName>
    <definedName name="__shared_1_0_386">#REF!</definedName>
    <definedName name="__shared_1_0_387">#N/A</definedName>
    <definedName name="__shared_1_0_388">#N/A</definedName>
    <definedName name="__shared_1_0_389">#N/A</definedName>
    <definedName name="__shared_1_0_39">#N/A</definedName>
    <definedName name="__shared_1_0_390">#N/A</definedName>
    <definedName name="__shared_1_0_391">#N/A</definedName>
    <definedName name="__shared_1_0_392">#N/A</definedName>
    <definedName name="__shared_1_0_393">#N/A</definedName>
    <definedName name="__shared_1_0_394">#N/A</definedName>
    <definedName name="__shared_1_0_395">#N/A</definedName>
    <definedName name="__shared_1_0_396">#N/A</definedName>
    <definedName name="__shared_1_0_397">#REF!</definedName>
    <definedName name="__shared_1_0_398">#N/A</definedName>
    <definedName name="__shared_1_0_399">#N/A</definedName>
    <definedName name="__shared_1_0_4">#N/A</definedName>
    <definedName name="__shared_1_0_40">#N/A</definedName>
    <definedName name="__shared_1_0_400">#N/A</definedName>
    <definedName name="__shared_1_0_401">#N/A</definedName>
    <definedName name="__shared_1_0_402">#N/A</definedName>
    <definedName name="__shared_1_0_403">#N/A</definedName>
    <definedName name="__shared_1_0_404">#N/A</definedName>
    <definedName name="__shared_1_0_405">#N/A</definedName>
    <definedName name="__shared_1_0_406">#N/A</definedName>
    <definedName name="__shared_1_0_407">#N/A</definedName>
    <definedName name="__shared_1_0_408">#REF!</definedName>
    <definedName name="__shared_1_0_409">#N/A</definedName>
    <definedName name="__shared_1_0_41">#N/A</definedName>
    <definedName name="__shared_1_0_410">#N/A</definedName>
    <definedName name="__shared_1_0_411">#N/A</definedName>
    <definedName name="__shared_1_0_412">#N/A</definedName>
    <definedName name="__shared_1_0_413">#N/A</definedName>
    <definedName name="__shared_1_0_414">#N/A</definedName>
    <definedName name="__shared_1_0_415">#N/A</definedName>
    <definedName name="__shared_1_0_416">#N/A</definedName>
    <definedName name="__shared_1_0_417">#N/A</definedName>
    <definedName name="__shared_1_0_418">#N/A</definedName>
    <definedName name="__shared_1_0_419">#REF!</definedName>
    <definedName name="__shared_1_0_42">#N/A</definedName>
    <definedName name="__shared_1_0_420">#N/A</definedName>
    <definedName name="__shared_1_0_421">#N/A</definedName>
    <definedName name="__shared_1_0_422">#N/A</definedName>
    <definedName name="__shared_1_0_423">#N/A</definedName>
    <definedName name="__shared_1_0_424">#N/A</definedName>
    <definedName name="__shared_1_0_425">#N/A</definedName>
    <definedName name="__shared_1_0_426">#N/A</definedName>
    <definedName name="__shared_1_0_427">#N/A</definedName>
    <definedName name="__shared_1_0_428">#N/A</definedName>
    <definedName name="__shared_1_0_429">#N/A</definedName>
    <definedName name="__shared_1_0_43">#N/A</definedName>
    <definedName name="__shared_1_0_430">#REF!</definedName>
    <definedName name="__shared_1_0_431">#N/A</definedName>
    <definedName name="__shared_1_0_432">#N/A</definedName>
    <definedName name="__shared_1_0_433">#N/A</definedName>
    <definedName name="__shared_1_0_434">#N/A</definedName>
    <definedName name="__shared_1_0_435">#N/A</definedName>
    <definedName name="__shared_1_0_436">#N/A</definedName>
    <definedName name="__shared_1_0_437">#N/A</definedName>
    <definedName name="__shared_1_0_438">#N/A</definedName>
    <definedName name="__shared_1_0_439">#N/A</definedName>
    <definedName name="__shared_1_0_44">#REF!</definedName>
    <definedName name="__shared_1_0_440">#N/A</definedName>
    <definedName name="__shared_1_0_441">#REF!</definedName>
    <definedName name="__shared_1_0_442">#N/A</definedName>
    <definedName name="__shared_1_0_443">#N/A</definedName>
    <definedName name="__shared_1_0_444">#N/A</definedName>
    <definedName name="__shared_1_0_445">#N/A</definedName>
    <definedName name="__shared_1_0_446">#N/A</definedName>
    <definedName name="__shared_1_0_447">#N/A</definedName>
    <definedName name="__shared_1_0_448">#N/A</definedName>
    <definedName name="__shared_1_0_449">#N/A</definedName>
    <definedName name="__shared_1_0_45">#N/A</definedName>
    <definedName name="__shared_1_0_450">#N/A</definedName>
    <definedName name="__shared_1_0_451">#N/A</definedName>
    <definedName name="__shared_1_0_452">#N/A</definedName>
    <definedName name="__shared_1_0_453">#N/A</definedName>
    <definedName name="__shared_1_0_454">#REF!</definedName>
    <definedName name="__shared_1_0_455">#N/A</definedName>
    <definedName name="__shared_1_0_456">#N/A</definedName>
    <definedName name="__shared_1_0_457">#N/A</definedName>
    <definedName name="__shared_1_0_458">#N/A</definedName>
    <definedName name="__shared_1_0_459">#N/A</definedName>
    <definedName name="__shared_1_0_46">#N/A</definedName>
    <definedName name="__shared_1_0_460">#N/A</definedName>
    <definedName name="__shared_1_0_461">#N/A</definedName>
    <definedName name="__shared_1_0_462">#N/A</definedName>
    <definedName name="__shared_1_0_463">#N/A</definedName>
    <definedName name="__shared_1_0_464">#N/A</definedName>
    <definedName name="__shared_1_0_465">#REF!</definedName>
    <definedName name="__shared_1_0_466">#N/A</definedName>
    <definedName name="__shared_1_0_467">#N/A</definedName>
    <definedName name="__shared_1_0_468">#N/A</definedName>
    <definedName name="__shared_1_0_469">#N/A</definedName>
    <definedName name="__shared_1_0_47">#N/A</definedName>
    <definedName name="__shared_1_0_470">#N/A</definedName>
    <definedName name="__shared_1_0_471">#N/A</definedName>
    <definedName name="__shared_1_0_472">#N/A</definedName>
    <definedName name="__shared_1_0_473">#N/A</definedName>
    <definedName name="__shared_1_0_474">#N/A</definedName>
    <definedName name="__shared_1_0_475">#N/A</definedName>
    <definedName name="__shared_1_0_476">#N/A</definedName>
    <definedName name="__shared_1_0_477">#REF!</definedName>
    <definedName name="__shared_1_0_478">#N/A</definedName>
    <definedName name="__shared_1_0_479">#N/A</definedName>
    <definedName name="__shared_1_0_48">#N/A</definedName>
    <definedName name="__shared_1_0_480">#N/A</definedName>
    <definedName name="__shared_1_0_481">#N/A</definedName>
    <definedName name="__shared_1_0_482">#N/A</definedName>
    <definedName name="__shared_1_0_483">#N/A</definedName>
    <definedName name="__shared_1_0_484">#N/A</definedName>
    <definedName name="__shared_1_0_485">#N/A</definedName>
    <definedName name="__shared_1_0_486">#N/A</definedName>
    <definedName name="__shared_1_0_487">#N/A</definedName>
    <definedName name="__shared_1_0_488">#REF!</definedName>
    <definedName name="__shared_1_0_489">#N/A</definedName>
    <definedName name="__shared_1_0_49">#N/A</definedName>
    <definedName name="__shared_1_0_490">#N/A</definedName>
    <definedName name="__shared_1_0_491">#N/A</definedName>
    <definedName name="__shared_1_0_492">#N/A</definedName>
    <definedName name="__shared_1_0_493">#N/A</definedName>
    <definedName name="__shared_1_0_494">#N/A</definedName>
    <definedName name="__shared_1_0_495">#N/A</definedName>
    <definedName name="__shared_1_0_496">#N/A</definedName>
    <definedName name="__shared_1_0_497">#N/A</definedName>
    <definedName name="__shared_1_0_498">#N/A</definedName>
    <definedName name="__shared_1_0_5">#N/A</definedName>
    <definedName name="__shared_1_0_50">#N/A</definedName>
    <definedName name="__shared_1_0_51">#N/A</definedName>
    <definedName name="__shared_1_0_52">#N/A</definedName>
    <definedName name="__shared_1_0_53">#N/A</definedName>
    <definedName name="__shared_1_0_54">#N/A</definedName>
    <definedName name="__shared_1_0_55">#REF!</definedName>
    <definedName name="__shared_1_0_56">#N/A</definedName>
    <definedName name="__shared_1_0_57">#N/A</definedName>
    <definedName name="__shared_1_0_58">#N/A</definedName>
    <definedName name="__shared_1_0_59">#N/A</definedName>
    <definedName name="__shared_1_0_6">#N/A</definedName>
    <definedName name="__shared_1_0_60">#N/A</definedName>
    <definedName name="__shared_1_0_61">#N/A</definedName>
    <definedName name="__shared_1_0_62">#N/A</definedName>
    <definedName name="__shared_1_0_63">#N/A</definedName>
    <definedName name="__shared_1_0_64">#N/A</definedName>
    <definedName name="__shared_1_0_65">#N/A</definedName>
    <definedName name="__shared_1_0_66">#REF!</definedName>
    <definedName name="__shared_1_0_67">#N/A</definedName>
    <definedName name="__shared_1_0_68">#N/A</definedName>
    <definedName name="__shared_1_0_69">#N/A</definedName>
    <definedName name="__shared_1_0_7">#N/A</definedName>
    <definedName name="__shared_1_0_70">#N/A</definedName>
    <definedName name="__shared_1_0_71">#N/A</definedName>
    <definedName name="__shared_1_0_72">#N/A</definedName>
    <definedName name="__shared_1_0_73">#N/A</definedName>
    <definedName name="__shared_1_0_74">#N/A</definedName>
    <definedName name="__shared_1_0_75">#N/A</definedName>
    <definedName name="__shared_1_0_76">#N/A</definedName>
    <definedName name="__shared_1_0_77">#N/A</definedName>
    <definedName name="__shared_1_0_78">#REF!</definedName>
    <definedName name="__shared_1_0_79">#N/A</definedName>
    <definedName name="__shared_1_0_8">#N/A</definedName>
    <definedName name="__shared_1_0_80">#N/A</definedName>
    <definedName name="__shared_1_0_81">#N/A</definedName>
    <definedName name="__shared_1_0_82">#N/A</definedName>
    <definedName name="__shared_1_0_83">#N/A</definedName>
    <definedName name="__shared_1_0_84">#N/A</definedName>
    <definedName name="__shared_1_0_85">#N/A</definedName>
    <definedName name="__shared_1_0_86">#N/A</definedName>
    <definedName name="__shared_1_0_87">#N/A</definedName>
    <definedName name="__shared_1_0_88">#N/A</definedName>
    <definedName name="__shared_1_0_89">#N/A</definedName>
    <definedName name="__shared_1_0_9">#N/A</definedName>
    <definedName name="__shared_1_0_90">#N/A</definedName>
    <definedName name="__shared_1_0_91">#N/A</definedName>
    <definedName name="__shared_1_0_92">#REF!</definedName>
    <definedName name="__shared_1_0_93">#N/A</definedName>
    <definedName name="__shared_1_0_94">#N/A</definedName>
    <definedName name="__shared_1_0_95">#N/A</definedName>
    <definedName name="__shared_1_0_96">#N/A</definedName>
    <definedName name="__shared_1_0_97">#N/A</definedName>
    <definedName name="__shared_1_0_98">#N/A</definedName>
    <definedName name="__shared_1_0_99">#N/A</definedName>
    <definedName name="__shared_2_0_0">#N/A</definedName>
    <definedName name="__shared_2_0_1">#N/A</definedName>
    <definedName name="__shared_2_0_2">#N/A</definedName>
    <definedName name="__shared_2_0_3">#N/A</definedName>
    <definedName name="__shared_2_0_4">#N/A</definedName>
    <definedName name="__xlnm.Print_Area" localSheetId="0">'Planilha Orçamentária'!$A$1:$H$163</definedName>
    <definedName name="__xlnm.Print_Titles" localSheetId="0">'Planilha Orçamentária'!$1:$8</definedName>
    <definedName name="_xlnm.Print_Area" localSheetId="0">'Planilha Orçamentária'!$A$1:$H$163</definedName>
    <definedName name="Cronograma1">#N/A</definedName>
    <definedName name="Fl_01">#N/A</definedName>
    <definedName name="pla">#N/A</definedName>
    <definedName name="planilha">#N/A</definedName>
    <definedName name="SHARED_FORMULA_10_144_10_144_0">#REF!</definedName>
    <definedName name="SHARED_FORMULA_10_176_10_176_0">#REF!</definedName>
    <definedName name="SHARED_FORMULA_11_144_11_144_0">#REF!*#REF!</definedName>
    <definedName name="SHARED_FORMULA_11_176_11_176_0">#REF!*#REF!</definedName>
    <definedName name="SHARED_FORMULA_12_144_12_144_0">#REF!*#REF!</definedName>
    <definedName name="SHARED_FORMULA_12_176_12_176_0">#REF!*#REF!</definedName>
    <definedName name="SHARED_FORMULA_13_144_13_144_0">#REF!*#REF!</definedName>
    <definedName name="SHARED_FORMULA_13_176_13_176_0">#REF!*#REF!</definedName>
    <definedName name="SHARED_FORMULA_14_144_14_144_0">#REF!*#REF!</definedName>
    <definedName name="SHARED_FORMULA_14_176_14_176_0">#REF!*#REF!</definedName>
    <definedName name="SHARED_FORMULA_15_144_15_144_0">(((#REF!+#REF!+#REF!)*(1+#REF!))*(1+#REF!))</definedName>
    <definedName name="SHARED_FORMULA_15_176_15_176_0">(((#REF!+#REF!+#REF!)*(1+#REF!))*(1+#REF!))</definedName>
    <definedName name="SHARED_FORMULA_16_144_16_144_0">(((#REF!+#REF!+#REF!)*(1+#REF!))*(1+#REF!))</definedName>
    <definedName name="SHARED_FORMULA_16_176_16_176_0">(((#REF!+#REF!+#REF!)*(1+#REF!))*(1+#REF!))</definedName>
    <definedName name="SHARED_FORMULA_17_144_17_144_0">#REF!+#REF!</definedName>
    <definedName name="SHARED_FORMULA_17_176_17_176_0">#REF!+#REF!</definedName>
    <definedName name="SHARED_FORMULA_18_144_18_144_0">#REF!*#REF!</definedName>
    <definedName name="SHARED_FORMULA_18_176_18_176_0">#REF!*#REF!</definedName>
    <definedName name="SHARED_FORMULA_19_145_19_145_0">#REF!*#REF!</definedName>
    <definedName name="SHARED_FORMULA_19_177_19_177_0">#REF!*#REF!</definedName>
    <definedName name="SHARED_FORMULA_20_145_20_145_0">#REF!+#REF!</definedName>
    <definedName name="SHARED_FORMULA_20_177_20_177_0">#REF!+#REF!</definedName>
    <definedName name="SHARED_FORMULA_29_145_29_145_0">UPPER(#REF!)</definedName>
    <definedName name="SHARED_FORMULA_29_177_29_177_0">UPPER(#REF!)</definedName>
    <definedName name="SHARED_FORMULA_6_103_6_103_3">SUM(#REF!)</definedName>
    <definedName name="SHARED_FORMULA_6_124_6_124_3">SUM(#REF!)</definedName>
    <definedName name="SHARED_FORMULA_6_134_6_134_3">SUM(#REF!)</definedName>
    <definedName name="SHARED_FORMULA_6_152_6_152_3">SUM(#REF!)</definedName>
    <definedName name="SHARED_FORMULA_6_162_6_162_3">SUM(#REF!)</definedName>
    <definedName name="SHARED_FORMULA_6_176_6_176_3">SUM(#REF!)</definedName>
    <definedName name="SHARED_FORMULA_6_20_6_20_3">SUM(#REF!)</definedName>
    <definedName name="SHARED_FORMULA_6_44_6_44_3">SUM(#REF!)</definedName>
    <definedName name="SHARED_FORMULA_6_60_6_60_3">SUM(#REF!)</definedName>
    <definedName name="SHARED_FORMULA_6_69_6_69_3">SUM(#REF!)</definedName>
    <definedName name="SHARED_FORMULA_6_80_6_80_3">SUM(#REF!)</definedName>
    <definedName name="SHARED_FORMULA_6_95_6_95_3">SUM(#REF!)</definedName>
    <definedName name="_xlnm.Print_Titles" localSheetId="0">'Planilha Orçamentária'!$1:$8</definedName>
  </definedNames>
  <calcPr calcId="124519"/>
</workbook>
</file>

<file path=xl/calcChain.xml><?xml version="1.0" encoding="utf-8"?>
<calcChain xmlns="http://schemas.openxmlformats.org/spreadsheetml/2006/main">
  <c r="H133" i="2"/>
  <c r="H132"/>
  <c r="H131"/>
  <c r="H130"/>
  <c r="H129"/>
  <c r="H128"/>
  <c r="H127"/>
  <c r="H126"/>
  <c r="H125"/>
  <c r="H123"/>
  <c r="H122"/>
  <c r="H121"/>
  <c r="H116"/>
  <c r="H115"/>
  <c r="H117" s="1"/>
  <c r="H105"/>
  <c r="H104"/>
  <c r="H103"/>
  <c r="H102"/>
  <c r="H106" s="1"/>
  <c r="H98"/>
  <c r="H97"/>
  <c r="H96"/>
  <c r="H99" s="1"/>
  <c r="H93"/>
  <c r="H92"/>
  <c r="H91"/>
  <c r="H87"/>
  <c r="H86"/>
  <c r="H85"/>
  <c r="H84"/>
  <c r="H83"/>
  <c r="H82"/>
  <c r="H81"/>
  <c r="H80"/>
  <c r="H79"/>
  <c r="H78"/>
  <c r="H77"/>
  <c r="H76"/>
  <c r="H75"/>
  <c r="H74"/>
  <c r="H70"/>
  <c r="H68"/>
  <c r="H67"/>
  <c r="H66"/>
  <c r="H65"/>
  <c r="H64"/>
  <c r="H63"/>
  <c r="H62"/>
  <c r="H61"/>
  <c r="H59"/>
  <c r="H57"/>
  <c r="H55"/>
  <c r="H54"/>
  <c r="H53"/>
  <c r="H52"/>
  <c r="H51"/>
  <c r="H49"/>
  <c r="H48"/>
  <c r="H47"/>
  <c r="H46"/>
  <c r="H41"/>
  <c r="H40"/>
  <c r="H36"/>
  <c r="H35"/>
  <c r="H34"/>
  <c r="H33"/>
  <c r="H29"/>
  <c r="H28"/>
  <c r="H24"/>
  <c r="H20"/>
  <c r="H19"/>
  <c r="H18"/>
  <c r="H17"/>
  <c r="H13"/>
  <c r="H12"/>
  <c r="H11"/>
  <c r="H10"/>
  <c r="G156"/>
  <c r="F18" i="5"/>
  <c r="H18" s="1"/>
  <c r="J18" s="1"/>
  <c r="A14"/>
  <c r="A16"/>
  <c r="A18"/>
  <c r="A20"/>
  <c r="A4"/>
  <c r="A3"/>
  <c r="A2"/>
  <c r="F36"/>
  <c r="H36" s="1"/>
  <c r="J36" s="1"/>
  <c r="B36"/>
  <c r="F34"/>
  <c r="H34" s="1"/>
  <c r="J34" s="1"/>
  <c r="B34"/>
  <c r="F32"/>
  <c r="H32" s="1"/>
  <c r="J32" s="1"/>
  <c r="B32"/>
  <c r="F30"/>
  <c r="H30" s="1"/>
  <c r="J30" s="1"/>
  <c r="B30"/>
  <c r="F28"/>
  <c r="H28" s="1"/>
  <c r="J28" s="1"/>
  <c r="B28"/>
  <c r="F26"/>
  <c r="H26" s="1"/>
  <c r="J26" s="1"/>
  <c r="B26"/>
  <c r="F24"/>
  <c r="H24" s="1"/>
  <c r="J24" s="1"/>
  <c r="B24"/>
  <c r="F22"/>
  <c r="H22" s="1"/>
  <c r="J22" s="1"/>
  <c r="B22"/>
  <c r="F20"/>
  <c r="H20" s="1"/>
  <c r="J20" s="1"/>
  <c r="B20"/>
  <c r="B18"/>
  <c r="F16"/>
  <c r="H16" s="1"/>
  <c r="J16" s="1"/>
  <c r="F14"/>
  <c r="H14" s="1"/>
  <c r="J14" s="1"/>
  <c r="B14"/>
  <c r="F12"/>
  <c r="H12" s="1"/>
  <c r="J12" s="1"/>
  <c r="B12"/>
  <c r="A12"/>
  <c r="F10"/>
  <c r="H10" s="1"/>
  <c r="J10" s="1"/>
  <c r="B10"/>
  <c r="A10"/>
  <c r="H30" i="2" l="1"/>
  <c r="H88"/>
  <c r="H14"/>
  <c r="H21"/>
  <c r="H37"/>
  <c r="H42"/>
  <c r="H109"/>
  <c r="H110"/>
  <c r="H112" l="1"/>
  <c r="C32" i="5" s="1"/>
  <c r="I77" i="2" l="1"/>
  <c r="I54"/>
  <c r="I53"/>
  <c r="I49"/>
  <c r="I48"/>
  <c r="E137" l="1"/>
  <c r="H60"/>
  <c r="H71" s="1"/>
  <c r="C24" i="5" l="1"/>
  <c r="C22"/>
  <c r="H25" i="2"/>
  <c r="C20" i="5" l="1"/>
  <c r="C12"/>
  <c r="C10"/>
  <c r="C14"/>
  <c r="C18"/>
  <c r="C16" l="1"/>
  <c r="H134" i="2"/>
  <c r="C36" i="5" l="1"/>
  <c r="C28"/>
  <c r="C26"/>
  <c r="C30"/>
  <c r="H136" i="2" l="1"/>
  <c r="H137" s="1"/>
  <c r="C34" i="5" l="1"/>
  <c r="C38" s="1"/>
  <c r="C39" s="1"/>
  <c r="D32" s="1"/>
  <c r="C41" l="1"/>
  <c r="D14"/>
  <c r="D30"/>
  <c r="D20"/>
  <c r="D24"/>
  <c r="D26"/>
  <c r="D18"/>
  <c r="D16"/>
  <c r="D36"/>
  <c r="D10"/>
  <c r="D28"/>
  <c r="D12"/>
  <c r="D34"/>
  <c r="D22"/>
  <c r="I39" l="1"/>
  <c r="I40" s="1"/>
  <c r="I41" s="1"/>
  <c r="D39"/>
  <c r="E39"/>
  <c r="E40" s="1"/>
  <c r="E41" s="1"/>
  <c r="G39"/>
  <c r="G40" s="1"/>
  <c r="G41" s="1"/>
  <c r="F39" l="1"/>
  <c r="H39" s="1"/>
  <c r="J39" s="1"/>
</calcChain>
</file>

<file path=xl/sharedStrings.xml><?xml version="1.0" encoding="utf-8"?>
<sst xmlns="http://schemas.openxmlformats.org/spreadsheetml/2006/main" count="459" uniqueCount="268">
  <si>
    <t>DESCRIÇÃO</t>
  </si>
  <si>
    <t>Quant.</t>
  </si>
  <si>
    <t>SINAPI</t>
  </si>
  <si>
    <t>CPOS</t>
  </si>
  <si>
    <t>M</t>
  </si>
  <si>
    <t>8</t>
  </si>
  <si>
    <t xml:space="preserve">PLANILHA ORÇAMENTÁRIA </t>
  </si>
  <si>
    <t>Item</t>
  </si>
  <si>
    <t>Código do Serviço</t>
  </si>
  <si>
    <t>Código da Instituição</t>
  </si>
  <si>
    <t>Descrição de Serviços</t>
  </si>
  <si>
    <t>UN</t>
  </si>
  <si>
    <t>Preço Unit.</t>
  </si>
  <si>
    <t>Preço Serviço</t>
  </si>
  <si>
    <t>TOTAL GERAL</t>
  </si>
  <si>
    <t>TOTAL GERAL COM BDI</t>
  </si>
  <si>
    <t>CÓDIGOS</t>
  </si>
  <si>
    <t>DATA BASE</t>
  </si>
  <si>
    <t>SISTEMA NACIONAL DE PESQUISA DE CUSTOS E ÍNDICES DA CONSTRUÇÃO CIVIL</t>
  </si>
  <si>
    <t>COMPANHIA PAULISTA DE OBRAS E SERVIÇOS</t>
  </si>
  <si>
    <t>MERCADO LOCAL</t>
  </si>
  <si>
    <t>CRONOGRAMA FÍSICO FINANCEIRO</t>
  </si>
  <si>
    <t>VALOR TOTAL SERVIÇOS (R$)</t>
  </si>
  <si>
    <t>PESO          %</t>
  </si>
  <si>
    <t>MÊS 01</t>
  </si>
  <si>
    <t>MÊS 02</t>
  </si>
  <si>
    <t>MÊS 03</t>
  </si>
  <si>
    <t>DESCRIÇÃO DOS SERVIÇOS</t>
  </si>
  <si>
    <t>SIMPL.%</t>
  </si>
  <si>
    <t>ACUM. %</t>
  </si>
  <si>
    <t>Total da Obra</t>
  </si>
  <si>
    <t>Totais de cada mês</t>
  </si>
  <si>
    <t>O PROCEDIMENTO ADOTADO NA ELABORAÇÃO DESTA PLANILHA ESTÁ DE ACORDO COM PREÇOS UNITÁRIOS, EXTRAÍDOS E  MULTIPLICADO DOS ÍNDICES DA TCPO (TABELAS DE COMPOSIÇÕES DE PREÇOS PARA ORÇAMENTO) E RESPEITANDO PREÇOS DE INSUMOS BASE SINAPI. NOS CASOS EM QUE O SERVIÇO OU INSUMO NÃO CONSTA DO BANCO DE DADOS DA REFERIDA TABELA, FORAM ADOTADAS OUTRAS BASES DE PREÇOS RELATIVOS (SINAPI, CPOS, FDE, SIURB E/OU DER ). PARA SERVIÇOS DE VERBA E OU NÃO ENCONTRADOS,  UTILIZAMOS COMPOSIÇÔES GERADAS POR ESTE BANCO DE DADOS, RESPEITANDO INSUMOS BASE PINI. OBRAS DE TERRAPLANAGEM, FECHAMENTO DE MUROS, FECHAMENTOS FRONTAIS FICARAO POR CONTA DO MUNICIPIO EM FORMA DE CONTRA PARTIDA</t>
  </si>
  <si>
    <t>TOTAL ITEM</t>
  </si>
  <si>
    <r>
      <t xml:space="preserve">Proprietário: </t>
    </r>
    <r>
      <rPr>
        <sz val="11"/>
        <rFont val="Arial Narrow"/>
        <family val="2"/>
      </rPr>
      <t xml:space="preserve">Prefeitura Municipal de Cordeirópolis </t>
    </r>
  </si>
  <si>
    <t xml:space="preserve">REVESTIMENTO DE PAREDES </t>
  </si>
  <si>
    <t>VERGA MOLDADA IN LOCO EM CONCRETO PARA PORTAS/JANELAS COM ATE 1,5 M DE VÃO</t>
  </si>
  <si>
    <t>CALHA, RUFO, AFINS EM CHAPA GALVANIZADA Nº 24 - CORTE 0,50 M INCLUSO TRANSPORTE VERTICAL.</t>
  </si>
  <si>
    <t>UN.</t>
  </si>
  <si>
    <t>VASO SANITARIO SIFONADO CONVENCIONAL COM  LOUÇA BRANCA</t>
  </si>
  <si>
    <t>CABO DE COBRE FLEXÍVEL ISOLADO, 4 MM², ANTI-CHAMA 450/750 V</t>
  </si>
  <si>
    <t>CABO DE COBRE FLEXÍVEL ISOLADO, 1,5 MM², ANTI-CHAMA 450/750 V</t>
  </si>
  <si>
    <t xml:space="preserve"> ELETRODUTO FLEXÍVEL CORRUGADO, PVC, DN 32 MM (1"), PARA CIRCUITOS</t>
  </si>
  <si>
    <t>CAIXA OCTOGONAL 3" X 3", PVC, INSTALADA EM LAJE</t>
  </si>
  <si>
    <t>CAIXA RETANGULAR 4" X 2" MÉDIA (1,30 M DO PISO), PVC, INSTALADA EM PAREDE</t>
  </si>
  <si>
    <t>TOMADA MÉDIA DE EMBUTIR (1 MÓDULO), 2P+T 10 A, INCLUINDO SUPORTE E PLACA</t>
  </si>
  <si>
    <t xml:space="preserve"> LUMINÁRIA TIPO PLAFON, DE SOBREPOR, COM 1 LÂMPADA LED - FORNECIMENTO E  INSTALAÇÃO.</t>
  </si>
  <si>
    <t xml:space="preserve"> CHAPISCO APLICADO NO TETO, COM ROLO PARA TEXTURA ACRÍLICA. ARGAMASSA TRAÇO 1:4 E EMULSÃO POLIMÉRICA (ADESIVO) COM PREPARO MANUAL</t>
  </si>
  <si>
    <t xml:space="preserve"> MASSA ÚNICA, PARA RECEBIMENTO DE PINTURA, EM ARGAMASSA TRAÇO 1:2:8, PREPARO MANUAL, APLICADA MANUALMENTE EM FACES INTERNAS DE PAREDES, ESPESSURA DE 20MM, COM EXECUÇÃO DE TALISCAS</t>
  </si>
  <si>
    <t>RODAPÉ CERÂMICO DE 7CM DE ALTURA COM PLACAS TIPO ESMALTADA EXTRA</t>
  </si>
  <si>
    <t xml:space="preserve"> REVESTIMENTO CERÂMICO PARA PISO COM PLACAS TIPO ESMALTADA EXTRA DE DIM ENSÕES 45X45 CM APLICADA EM AMBIENTES DE ÁREA ENTRE 5 M2 E 10 M2</t>
  </si>
  <si>
    <t xml:space="preserve"> APLICAÇÃO MANUAL DE GESSO DESEMPENADO (SEM TALISCAS) EM TETO COM ÁREA ENTRE ATE 10M², ESPESSURA MEDIA DE 0,5CM</t>
  </si>
  <si>
    <t>30.08.060</t>
  </si>
  <si>
    <t>DISPENSER TOALHEIRO EM ABS, PARA FOLHAS</t>
  </si>
  <si>
    <t>M²</t>
  </si>
  <si>
    <t>1.2</t>
  </si>
  <si>
    <t>5.3</t>
  </si>
  <si>
    <t>6.2</t>
  </si>
  <si>
    <t>9.2</t>
  </si>
  <si>
    <t>11.3</t>
  </si>
  <si>
    <t>12</t>
  </si>
  <si>
    <t>12.2</t>
  </si>
  <si>
    <t>14.1</t>
  </si>
  <si>
    <t>14</t>
  </si>
  <si>
    <t>13</t>
  </si>
  <si>
    <t>13.1</t>
  </si>
  <si>
    <t>Item Componente do BDI</t>
  </si>
  <si>
    <t>Administração Central</t>
  </si>
  <si>
    <t>Seguro e Garantia</t>
  </si>
  <si>
    <t>Risco</t>
  </si>
  <si>
    <t>Despesas Financeiras</t>
  </si>
  <si>
    <t>Lucro</t>
  </si>
  <si>
    <t>I1: PIS e COFINS</t>
  </si>
  <si>
    <t>I2: ISSQN (conforme legislação municipal)</t>
  </si>
  <si>
    <r>
      <rPr>
        <b/>
        <sz val="10"/>
        <rFont val="Arial Narrow"/>
        <family val="2"/>
      </rPr>
      <t xml:space="preserve">I3: </t>
    </r>
    <r>
      <rPr>
        <sz val="10"/>
        <rFont val="Arial Narrow"/>
        <family val="2"/>
      </rPr>
      <t>Cont.Prev s/Rec.Bruta (Lei 13.161/15 - Com desoneração)</t>
    </r>
  </si>
  <si>
    <t>BDI - SEM Desoneração da folha de pagamento</t>
  </si>
  <si>
    <t>BDI - COM Desoneração da folha de pagamento</t>
  </si>
  <si>
    <t>M³</t>
  </si>
  <si>
    <t>SERVIÇOS PRELIMINARES</t>
  </si>
  <si>
    <t>REATERRO MANUAL APILOADO SEM CONTROLE DE COMPACTAÇÃO</t>
  </si>
  <si>
    <t>06.11.040</t>
  </si>
  <si>
    <t xml:space="preserve"> CAIXA SIFONADA, PVC, DN 100 X 100 X 50 MM, FORNECIDA E INSTALADA</t>
  </si>
  <si>
    <t>SUPERESTRUTURA</t>
  </si>
  <si>
    <t>PAREDES E PAINÉIS</t>
  </si>
  <si>
    <t>COBERTURA</t>
  </si>
  <si>
    <t>ESQUADRIAS METÁLICAS</t>
  </si>
  <si>
    <t>REDE DE ESGOTO SANITÁRIO</t>
  </si>
  <si>
    <t>REDE DE ÁGUA FRIA</t>
  </si>
  <si>
    <t>REDE DE ÁGUAS PLUVIAIS + DRENOS DE AR CONDICIONADO</t>
  </si>
  <si>
    <t>LOUÇAS E METAIS</t>
  </si>
  <si>
    <t>TORNEIRA CROMADA 1/2" OU 3/4" DE BANCADA PARA LAVATORIO, PADRAO POPULAR COM ENGATE FLEXIVEL EM METAL CROMADO 1/2"X30CM- FORNECIMENTO E INSTALACAO</t>
  </si>
  <si>
    <t>SABONETEIRA TIPO DISPENSER, PARA REFIL DE 800 ML</t>
  </si>
  <si>
    <t xml:space="preserve"> VASO SANITARIO SIFONADO PARA PCD COM FURO FRONTAL COM  LOUÇA BRANCA COM ASSENTO -  FORNECIMENTO E INSTALAÇÃO</t>
  </si>
  <si>
    <t> 30.01.030</t>
  </si>
  <si>
    <t xml:space="preserve"> BARRA DE APOIO RETA, PARA PESSOAS COM MOBILIDADE REDUZIDA, EM TUBO DE AÇO INOXIDÁVEL DE 1 1/2´ X 800 MM</t>
  </si>
  <si>
    <t xml:space="preserve"> LAVATÓRIO LOUÇA BRANCA COM COLUNA, *44 X 35,5* CM, PADRÃO POPULAR - FO RNECIMENTO E INSTALAÇÃO</t>
  </si>
  <si>
    <t>3</t>
  </si>
  <si>
    <t>3.1</t>
  </si>
  <si>
    <t>4</t>
  </si>
  <si>
    <t>4.1</t>
  </si>
  <si>
    <t>4.2</t>
  </si>
  <si>
    <t>5</t>
  </si>
  <si>
    <t>6</t>
  </si>
  <si>
    <t>6.1</t>
  </si>
  <si>
    <t>8.1</t>
  </si>
  <si>
    <t>8.2</t>
  </si>
  <si>
    <t>8.3</t>
  </si>
  <si>
    <t>8.4</t>
  </si>
  <si>
    <t>1</t>
  </si>
  <si>
    <t>2</t>
  </si>
  <si>
    <t>DISPENSER PAPEL HIGIENICO EM ABS, PARA ROLÃO COM VISOR</t>
  </si>
  <si>
    <t> 44.03.050</t>
  </si>
  <si>
    <t> 44.03.180</t>
  </si>
  <si>
    <t>1.1</t>
  </si>
  <si>
    <t>INFRA ESTRUTURA</t>
  </si>
  <si>
    <t>2.3</t>
  </si>
  <si>
    <t>INSTALAÇÕES HIDRAULICAS</t>
  </si>
  <si>
    <t>8.5</t>
  </si>
  <si>
    <t>INSTALAÇÕES DE COMBATE A INCÊNDIO</t>
  </si>
  <si>
    <t>9</t>
  </si>
  <si>
    <t>INSTALAÇÕES ELÉTRICAS</t>
  </si>
  <si>
    <t>9.1</t>
  </si>
  <si>
    <t>CJ</t>
  </si>
  <si>
    <t>10</t>
  </si>
  <si>
    <t>REVESTIMENTO DE FORROS</t>
  </si>
  <si>
    <t>10.1</t>
  </si>
  <si>
    <t>10.2</t>
  </si>
  <si>
    <t>11</t>
  </si>
  <si>
    <t>11.1</t>
  </si>
  <si>
    <t>CHAPISCO TRACO 1:3 (CIMENTO E AREIA MEDIA), ESPESSURA 0,5CM, PREPARO MANUAL DA ARGAMASSA</t>
  </si>
  <si>
    <t>11.2</t>
  </si>
  <si>
    <t>PISOS</t>
  </si>
  <si>
    <t>PEITORIL E/OU SOLEIRA EM GRANITO COM ESPESSURA DE 2CM E LARGURA ATÉ 20CM</t>
  </si>
  <si>
    <t>VIDROS</t>
  </si>
  <si>
    <t>PINTURA</t>
  </si>
  <si>
    <t>PINTURA LATEX ACRILICA AMBIENTES INTERNOS/EXTERNOS, DUAS DEMAOS</t>
  </si>
  <si>
    <t>SERVIÇOS COMPLEMENTARES</t>
  </si>
  <si>
    <t>MARCELO J.COGHI</t>
  </si>
  <si>
    <t>ALEXANDRE S RUBIN</t>
  </si>
  <si>
    <t>ENG. CIVIL DA SMOP</t>
  </si>
  <si>
    <t xml:space="preserve">SECRETÁRIO MUNICIPAL DE </t>
  </si>
  <si>
    <t>OBRAS E PLANEJAMENTO</t>
  </si>
  <si>
    <t>44.03.480</t>
  </si>
  <si>
    <t>TORNEIRA DE MESA PARA LAVATÓRIO COMPACTA, ACIONAMENTO HIDROMECÂNICO, EM LATÃO CROMADO, DN= 1/2´</t>
  </si>
  <si>
    <r>
      <t xml:space="preserve">Obra : </t>
    </r>
    <r>
      <rPr>
        <sz val="11"/>
        <rFont val="Arial Narrow"/>
        <family val="2"/>
      </rPr>
      <t xml:space="preserve"> Construção de Banheiros Publicos e Banco 24 HR</t>
    </r>
  </si>
  <si>
    <r>
      <t xml:space="preserve">Local : </t>
    </r>
    <r>
      <rPr>
        <sz val="11"/>
        <rFont val="Arial Narrow"/>
        <family val="2"/>
      </rPr>
      <t>Praça de Esportes João Filier, Avenida Carlos Hespanhol no Jardim Bela Vista, Cordeirópolis, SP</t>
    </r>
  </si>
  <si>
    <t>02.09.030</t>
  </si>
  <si>
    <t>CDHU</t>
  </si>
  <si>
    <t xml:space="preserve">LIMPEZA MANUAL DO TERRENO, INCLUSIVE TRONCOS ATE 5 cm DE DIAMETRO </t>
  </si>
  <si>
    <t>02.08.050</t>
  </si>
  <si>
    <t xml:space="preserve">02.10.020 </t>
  </si>
  <si>
    <t>LOCACAO DE OBRA DE EDIFICAÇÃO</t>
  </si>
  <si>
    <t xml:space="preserve">CARGA, MANOBRA E DESCARGA DE ENTULHO EM CAMINHAO BASCULANTE 6 M3 </t>
  </si>
  <si>
    <t xml:space="preserve"> EXECUÇÃO DE RADIER, ESPESSURA DE 10 CM, FCK = 30 MPA, COM USO DE FORMAS EM MADEIRA SERRADA. AF_09/2021</t>
  </si>
  <si>
    <t xml:space="preserve"> ALVENARIA DE EMBASAMENTO COM BLOCO ESTRUTURAL DE CONCRETO, DE 14X19X29 CM E ARGAMASSA DE ASSENTAMENTO COM PREPARO EM BETONEIRA. AF_05/2020</t>
  </si>
  <si>
    <t>IMPERMEABILIZAÇÃO DE SUPERFÍCIE COM EMULSÃO ASFÁLTICA, 2 DEMÃOS AF_06/2018</t>
  </si>
  <si>
    <t xml:space="preserve"> ALVENARIA DE BLOCOS DE CONCRETO ESTRUTURAL 14X19X29 CM, (ESPESSURA 14 CM) FBK = 14,0 MPA, PARA PAREDES COM ÁREA LÍQUIDA MENOR QUE 6M², SEM VÃOS, UTI LIZANDO COLHER DE PEDREIRO. AF_12/2014</t>
  </si>
  <si>
    <t xml:space="preserve"> RUFO EM CHAPA DE AÇO GALVANIZADO NÚMERO 24, CORTE DE 25 CM</t>
  </si>
  <si>
    <t>TELHAMENTO COM TELHA DE AÇO/ALUMÍNIO E = 0,5 MM, COM ATÉ 2 ÁGUAS INCLUSO IÇAMENTO. AF_07/2019</t>
  </si>
  <si>
    <t xml:space="preserve"> PORTA EM ALUMÍNIO DE ABRIR TIPO VENEZIANA COM GUARNIÇÃO, FIXAÇÃO, COM FERRAGEM COMPLETA - FORNECIMENTO E INSTALAÇÃO. AF_12/2019</t>
  </si>
  <si>
    <t xml:space="preserve"> JOGO DE FERRAGENS CROMADAS PARA PORTA DE VIDRO TEMPERADO, UMA FOLHA CO MPOSTO DE DOBRADICAS SUPERIOR E INFERIOR, TRINCO, FECHADURA, CONTRA FECHADURA COM CAPUCHINHO SEM MOLA E PUXADOR. AF_01/2021 </t>
  </si>
  <si>
    <t>INSTALAÇÃO DE VIDRO TEMPERADO, E = 10 MM, ENCAIXADO EM PERFIL U. AF_01/2021_P</t>
  </si>
  <si>
    <t>JANELA DE ALUMÍNIO TIPO MAXIM-AR, COM VIDROS, BATENTE E FERRAGENS. EXC LUSIVE ALIZAR, ACABAMENTO E CONTRAMARCO. FORNECIMENTO E INSTALAÇÃO. AF_12/2019</t>
  </si>
  <si>
    <t xml:space="preserve"> LAJE PRÉ-MOLDADA UNIDIRECIONAL, BIAPOIADA, PARA FORRO, ENCHIMENTO EM CERÂMICA, VIGOTA CONVENCIONAL, ALTURA TOTAL DA LAJE (ENCHIMENTO+CAPA) = (8+3). AF_11/2020 </t>
  </si>
  <si>
    <t xml:space="preserve"> CAIXA D´ÁGUA EM POLIETILENO, 500 LITROS - COMPLETA - FORNECIMENTO E INSTALAÇÃO. AF_06/2021</t>
  </si>
  <si>
    <t>TUBO DE PVC  50MM INCL CONEXOES - COL ESGOTO AF_12/2014</t>
  </si>
  <si>
    <t>TUBO DE PVC  100MM INCL CONEXOES - COL ESGOTO AF_12/2014</t>
  </si>
  <si>
    <t>VÁLVULA DE DESCARGA METÁLICA, BASE 1 1/2 ", ACABAMENTO METALICO CROMAD</t>
  </si>
  <si>
    <t>TUBO DE PVC RIGIDO JUNTA SOLDAVEL DN 25MM (3/4") INCL CONEXOES, RAMAL DE DISTRIBUIÇÃO AF_12/2014</t>
  </si>
  <si>
    <t>TUBO DE PVC RIGIDO JUNTA SOLDAVEL DN 50MM (1.1/2") INCL CONEXOES,  RAMAL DE DISTRIBUIÇÃO AF_12/2014</t>
  </si>
  <si>
    <t>TUBO DE PVC PARA AGUAS PLUVIAIS 100MM - INCL. CONEXOES AF_12/2014</t>
  </si>
  <si>
    <t>EXTINTOR INCENDIO TP PO QUIMICO 6KG, CLASSE BC - FORNECIMENTO E INSTALACAO AF_10/2020</t>
  </si>
  <si>
    <t xml:space="preserve">TOMADA DE REDE RJ45 - FORNECIMENTO E INSTALAÇÃO. AF_11/2019   </t>
  </si>
  <si>
    <t>CABO DE COBRE FLEXÍVEL ISOLADO, 10 MM², ANTI-CHAMA 0,6/1,0 KV</t>
  </si>
  <si>
    <t>DISJUNTOR MONOPOLAR TIPO DIN, CORRENTE NOMINAL DE 10A - FORNECIMENTO E INSTALAÇÃO. AF_10/202</t>
  </si>
  <si>
    <t>DISJUNTOR BIPOLAR TIPO DIN, CORRENTE NOMINAL DE 20A - FORNECIMENTO E INSTALAÇÃO. AF_10/2020</t>
  </si>
  <si>
    <t>INTERRUPTOR SIMPLES (1 MÓDULO), 10A/250V, INCLUINDO SUPORTE E PLACA - FORNECIMENTO E INSTALAÇÃO. AF_12/2015</t>
  </si>
  <si>
    <t>QUADRO DE DISTRIBUIÇÃO DE ENERGIA EM PVC, DE EMBUTIR, SEM BARRAMENTO PARA 6 DISJUNTORES - FORNECIMENTO E INSTALAÇÃO. AF_10/2020</t>
  </si>
  <si>
    <t>PISO EM PEDRA PORTUGUESA ASSENTADO SOBRE ARGAMASSA SECA DE CIMENTO E AREIA, TRAÇO 1:3, REJUNTADO COM CIMENTO COMUM. AF_05/2020</t>
  </si>
  <si>
    <t xml:space="preserve"> LIMPEZA DE PISO CERÂMICO OU PORCELANATO UTILIZANDO DETERGENTE NEUTRO E  ESCOVAÇÃO MANUAL. AF_04/2019</t>
  </si>
  <si>
    <t xml:space="preserve"> LIMPEZA DE REVESTIMENTO CERÂMICO EM PAREDE COM PANO ÚMIDOUTILIZANDO DETERGENTE NEUTRO E  ESCOVAÇÃO MANUAL. AF_04/2019</t>
  </si>
  <si>
    <t xml:space="preserve"> CAIXA ENTERRADA HIDRÁULICA RETANGULAR EM ALVENARIA COM TIJOLOS CERÂMICOS MACIÇOS, DIMENSÕES : 0,4X0,4X0,4 M PARA REDE DE ESGOTO AF_12/2020</t>
  </si>
  <si>
    <t>REGISTRO GAVETA 1 1/2" BRUTO LATAO - FORNECIMENTO E INSTALACAO</t>
  </si>
  <si>
    <t xml:space="preserve"> PINTURA COM TINTA ALQUÍDICA DE ACABAMENTO (ESMALTE SINTÉTICO ACETINADO) APLICADA A ROLO O PINCEL SOBRE SUPERFÍCIES METÁLICAS  (POR DEMÃO). AF_01/2020</t>
  </si>
  <si>
    <t>5.1</t>
  </si>
  <si>
    <t>5.2</t>
  </si>
  <si>
    <t>5.4</t>
  </si>
  <si>
    <t>1.3</t>
  </si>
  <si>
    <t>1.4</t>
  </si>
  <si>
    <t>2.1</t>
  </si>
  <si>
    <t>2.2</t>
  </si>
  <si>
    <t>2.4</t>
  </si>
  <si>
    <t>7.1</t>
  </si>
  <si>
    <t>7.1.1</t>
  </si>
  <si>
    <t>7.1.2</t>
  </si>
  <si>
    <t>7.1.3</t>
  </si>
  <si>
    <t>7.1.4</t>
  </si>
  <si>
    <t>7.2</t>
  </si>
  <si>
    <t>7.2.1</t>
  </si>
  <si>
    <t>7.2.2</t>
  </si>
  <si>
    <t>7.2.3</t>
  </si>
  <si>
    <t>7.2.4</t>
  </si>
  <si>
    <t>7.2.5</t>
  </si>
  <si>
    <t>7.3</t>
  </si>
  <si>
    <t>7.3.1</t>
  </si>
  <si>
    <t>7.4</t>
  </si>
  <si>
    <t>7.4.1</t>
  </si>
  <si>
    <t>7.4.2</t>
  </si>
  <si>
    <t>7.4.3</t>
  </si>
  <si>
    <t>7.4.4</t>
  </si>
  <si>
    <t>7.4.5</t>
  </si>
  <si>
    <t>7.4.6</t>
  </si>
  <si>
    <t>7.4.7</t>
  </si>
  <si>
    <t>7.4.8</t>
  </si>
  <si>
    <t>7.4.9</t>
  </si>
  <si>
    <t>7.5</t>
  </si>
  <si>
    <t>7.5.1</t>
  </si>
  <si>
    <t>8.6</t>
  </si>
  <si>
    <t>8.7</t>
  </si>
  <si>
    <t>8.8</t>
  </si>
  <si>
    <t>8.9</t>
  </si>
  <si>
    <t>8.10</t>
  </si>
  <si>
    <t>8.11</t>
  </si>
  <si>
    <t>8.12</t>
  </si>
  <si>
    <t>8.13</t>
  </si>
  <si>
    <t>10.3</t>
  </si>
  <si>
    <t>11.4</t>
  </si>
  <si>
    <t>12.1</t>
  </si>
  <si>
    <t>13.2</t>
  </si>
  <si>
    <t>14.2</t>
  </si>
  <si>
    <t>PAREDES E PAINEIS</t>
  </si>
  <si>
    <t>Total da Obra C/ BDI</t>
  </si>
  <si>
    <t>7</t>
  </si>
  <si>
    <t>PLACA DE OBRA EM LONA COM IMPRESSAO DIGITAL E ESTRUTURA</t>
  </si>
  <si>
    <t>ENTRADA DE ENERGIA ELÉTRICA, AÉREA, BIFÁSICA, COM CAIXA DE SOBREPOR, CABO DE 10 MM2 E DISJUNTOR DIN 50A (INCLUSO O POSTE DE CONCRETO). AF_07/2020_P</t>
  </si>
  <si>
    <t>TRAMA DE MADEIRA COMPOSTA POR TERÇAS PARA TELHADOS DE ATÉ 2 ÁGUAS PARA TELHA ONDULADA DE FIBROCIMENTO, METÁLICA, PLÁSTICA OU TERMOACÚSTICA,INCLUSO TRANSPORTE VERTICAL. AF_07/2019</t>
  </si>
  <si>
    <t>REVESTIMENTO CERÂMICO PARA PAREDES INTERNAS COM PLACAS TIPO ESMALTADA EXTRA DE DIMENSÕES 33x45 CM APLICADAS EM AMBIENTES NA ALTURA INTEIRA DAS PAREDES</t>
  </si>
  <si>
    <t>TORNEIRA CROMADA 1/2" OU 3/4" DE BANCADA PARA LIMPEZA, PADRAO POPULAR - FORNECIMENTO E INSTALACAO</t>
  </si>
  <si>
    <t>7.4.10</t>
  </si>
  <si>
    <t>14.3</t>
  </si>
  <si>
    <t>97.02.036</t>
  </si>
  <si>
    <t>REVESTIMENTO DE FACHADA EM PLACA DE PVC EXPANDITO - CONFORME PROJETO</t>
  </si>
  <si>
    <t>data base: dezembro/21</t>
  </si>
  <si>
    <t>8.14</t>
  </si>
  <si>
    <t>14.4</t>
  </si>
  <si>
    <t>49.06.190</t>
  </si>
  <si>
    <t>14.5</t>
  </si>
  <si>
    <t>15.05.530</t>
  </si>
  <si>
    <t>PLACAS EM CONCRETO ARMADO PRE MOLDADO - FCK = 25 MPA</t>
  </si>
  <si>
    <t>14.7</t>
  </si>
  <si>
    <t>34.02.040</t>
  </si>
  <si>
    <t>PLACAS DE GRAMA BATATAIS EM PLACAS  JARDINS E CANTERIOS</t>
  </si>
  <si>
    <t>CANALETA MEIA CANA PRÉ-MOLDADA DE CONCRETO (D = 50 CM) - FORNECIMENTO E INSTALAÇÃO. AF_08/2021</t>
  </si>
  <si>
    <t xml:space="preserve">DEMOLIÇÂO E RETIRADA DE CANALETA MEIA CANA PRÉ-MOLDADA DE CONCRETO (D = 50 CM) </t>
  </si>
  <si>
    <t>03.01.020</t>
  </si>
  <si>
    <t>GRELHA PRE MOLDADA EM CONCRETO, COM FUROS REDONDOS, 79,5*49,5*8CM</t>
  </si>
  <si>
    <t>14.6</t>
  </si>
  <si>
    <t>14.8</t>
  </si>
  <si>
    <t>14.9</t>
  </si>
  <si>
    <t>04.40.030</t>
  </si>
  <si>
    <t>RETIRADA DE GUIA PRE MOLDADA, INCLUSIVE LIMPEZA E EMPILHAMENTO PARA REAPROVEITAMENTO</t>
  </si>
  <si>
    <t>RECOLOCAÇÃO DE GUIA PRE MOLDADA</t>
  </si>
  <si>
    <t xml:space="preserve">LIMPEZA DE SUPERFÍCIE COM JATO DE ALTA PRESSÃO. AF_04/2019, CALÇADA PORTUGUESA, QUIOSQUE E BANCOS  </t>
  </si>
  <si>
    <t>14.10</t>
  </si>
  <si>
    <t>14.11</t>
  </si>
  <si>
    <t>14.12</t>
  </si>
  <si>
    <t>PRAÇA</t>
  </si>
  <si>
    <t>BANCO 24 HR</t>
  </si>
</sst>
</file>

<file path=xl/styles.xml><?xml version="1.0" encoding="utf-8"?>
<styleSheet xmlns="http://schemas.openxmlformats.org/spreadsheetml/2006/main">
  <numFmts count="8">
    <numFmt numFmtId="164" formatCode="_(* #,##0.00_);_(* \(#,##0.00\);_(* &quot;-&quot;??_);_(@_)"/>
    <numFmt numFmtId="165" formatCode="&quot; R$&quot;#,##0.00\ ;&quot; R$(&quot;#,##0.00\);&quot; R$-&quot;#\ ;@\ "/>
    <numFmt numFmtId="166" formatCode="&quot;R$&quot;#,##0\ ;[Red]&quot;(R$&quot;#,##0\)"/>
    <numFmt numFmtId="167" formatCode="#,##0\ ;\-#,##0\ ;&quot; - &quot;;@\ "/>
    <numFmt numFmtId="168" formatCode="#,##0.00\ ;&quot; (&quot;#,##0.00\);&quot; -&quot;#\ ;@\ "/>
    <numFmt numFmtId="169" formatCode="0.0"/>
    <numFmt numFmtId="170" formatCode="&quot; R$ &quot;#,##0.00\ ;&quot; R$ (&quot;#,##0.00\);&quot; R$ -&quot;#\ ;@\ "/>
    <numFmt numFmtId="171" formatCode="_-* #,##0.00_-;\-* #,##0.00_-;_-* \-??_-;_-@_-"/>
  </numFmts>
  <fonts count="23">
    <font>
      <sz val="10"/>
      <name val="Arial"/>
      <family val="2"/>
    </font>
    <font>
      <sz val="10"/>
      <name val="Arial"/>
      <family val="2"/>
    </font>
    <font>
      <sz val="10"/>
      <color indexed="8"/>
      <name val="Arial"/>
      <family val="2"/>
    </font>
    <font>
      <sz val="10"/>
      <name val="MS Sans Serif"/>
      <family val="2"/>
    </font>
    <font>
      <sz val="9"/>
      <name val="Arial"/>
      <family val="2"/>
    </font>
    <font>
      <sz val="10"/>
      <name val="Arial Narrow"/>
      <family val="2"/>
    </font>
    <font>
      <b/>
      <sz val="10"/>
      <name val="Arial Narrow"/>
      <family val="2"/>
    </font>
    <font>
      <i/>
      <u/>
      <sz val="10"/>
      <name val="Arial Narrow"/>
      <family val="2"/>
    </font>
    <font>
      <sz val="10"/>
      <color indexed="8"/>
      <name val="Arial Narrow"/>
      <family val="2"/>
    </font>
    <font>
      <b/>
      <sz val="10"/>
      <color indexed="8"/>
      <name val="Arial Narrow"/>
      <family val="2"/>
    </font>
    <font>
      <i/>
      <u/>
      <sz val="10"/>
      <color indexed="8"/>
      <name val="Arial Narrow"/>
      <family val="2"/>
    </font>
    <font>
      <sz val="14"/>
      <name val="Britannic Bold"/>
      <family val="2"/>
    </font>
    <font>
      <b/>
      <sz val="12"/>
      <name val="Arial Narrow"/>
      <family val="2"/>
    </font>
    <font>
      <sz val="11"/>
      <name val="Arial"/>
      <family val="2"/>
    </font>
    <font>
      <b/>
      <sz val="10"/>
      <name val="Arial"/>
      <family val="2"/>
    </font>
    <font>
      <b/>
      <sz val="11"/>
      <name val="Arial"/>
      <family val="2"/>
    </font>
    <font>
      <b/>
      <sz val="12"/>
      <name val="Arial"/>
      <family val="2"/>
    </font>
    <font>
      <sz val="11"/>
      <name val="Arial Narrow"/>
      <family val="2"/>
    </font>
    <font>
      <b/>
      <sz val="11"/>
      <name val="Arial Narrow"/>
      <family val="2"/>
    </font>
    <font>
      <sz val="11"/>
      <color indexed="9"/>
      <name val="Arial Narrow"/>
      <family val="2"/>
    </font>
    <font>
      <sz val="10"/>
      <name val="Arial"/>
      <family val="2"/>
    </font>
    <font>
      <b/>
      <sz val="12"/>
      <color theme="0"/>
      <name val="Arial"/>
      <family val="2"/>
    </font>
    <font>
      <sz val="8"/>
      <name val="Arial Narrow"/>
      <family val="2"/>
    </font>
  </fonts>
  <fills count="20">
    <fill>
      <patternFill patternType="none"/>
    </fill>
    <fill>
      <patternFill patternType="gray125"/>
    </fill>
    <fill>
      <patternFill patternType="solid">
        <fgColor indexed="9"/>
        <bgColor indexed="26"/>
      </patternFill>
    </fill>
    <fill>
      <patternFill patternType="solid">
        <fgColor indexed="46"/>
        <bgColor indexed="31"/>
      </patternFill>
    </fill>
    <fill>
      <patternFill patternType="solid">
        <fgColor indexed="49"/>
        <bgColor indexed="57"/>
      </patternFill>
    </fill>
    <fill>
      <patternFill patternType="solid">
        <fgColor indexed="9"/>
        <bgColor indexed="64"/>
      </patternFill>
    </fill>
    <fill>
      <patternFill patternType="solid">
        <fgColor indexed="53"/>
        <bgColor indexed="52"/>
      </patternFill>
    </fill>
    <fill>
      <patternFill patternType="solid">
        <fgColor indexed="52"/>
        <bgColor indexed="29"/>
      </patternFill>
    </fill>
    <fill>
      <patternFill patternType="solid">
        <fgColor indexed="10"/>
        <bgColor indexed="60"/>
      </patternFill>
    </fill>
    <fill>
      <patternFill patternType="solid">
        <fgColor theme="0"/>
        <bgColor indexed="64"/>
      </patternFill>
    </fill>
    <fill>
      <patternFill patternType="solid">
        <fgColor theme="0"/>
        <bgColor indexed="26"/>
      </patternFill>
    </fill>
    <fill>
      <patternFill patternType="solid">
        <fgColor theme="9" tint="0.39997558519241921"/>
        <bgColor indexed="64"/>
      </patternFill>
    </fill>
    <fill>
      <patternFill patternType="solid">
        <fgColor theme="9" tint="0.39997558519241921"/>
        <bgColor indexed="26"/>
      </patternFill>
    </fill>
    <fill>
      <patternFill patternType="solid">
        <fgColor theme="0"/>
        <bgColor indexed="23"/>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31"/>
      </patternFill>
    </fill>
    <fill>
      <patternFill patternType="solid">
        <fgColor indexed="55"/>
        <bgColor indexed="23"/>
      </patternFill>
    </fill>
    <fill>
      <patternFill patternType="solid">
        <fgColor theme="0" tint="-0.14999847407452621"/>
        <bgColor indexed="26"/>
      </patternFill>
    </fill>
    <fill>
      <patternFill patternType="solid">
        <fgColor theme="0" tint="-0.14999847407452621"/>
        <bgColor indexed="23"/>
      </patternFill>
    </fill>
  </fills>
  <borders count="25">
    <border>
      <left/>
      <right/>
      <top/>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style="thick">
        <color indexed="8"/>
      </right>
      <top style="thick">
        <color indexed="8"/>
      </top>
      <bottom style="thick">
        <color indexed="8"/>
      </bottom>
      <diagonal/>
    </border>
    <border>
      <left style="thick">
        <color indexed="8"/>
      </left>
      <right/>
      <top/>
      <bottom style="thick">
        <color indexed="8"/>
      </bottom>
      <diagonal/>
    </border>
    <border>
      <left/>
      <right style="thick">
        <color indexed="8"/>
      </right>
      <top/>
      <bottom style="thick">
        <color indexed="8"/>
      </bottom>
      <diagonal/>
    </border>
    <border>
      <left style="medium">
        <color indexed="8"/>
      </left>
      <right style="medium">
        <color indexed="8"/>
      </right>
      <top style="thick">
        <color indexed="8"/>
      </top>
      <bottom style="medium">
        <color indexed="8"/>
      </bottom>
      <diagonal/>
    </border>
    <border>
      <left style="thick">
        <color indexed="8"/>
      </left>
      <right style="thick">
        <color indexed="8"/>
      </right>
      <top/>
      <bottom style="medium">
        <color indexed="8"/>
      </bottom>
      <diagonal/>
    </border>
    <border>
      <left/>
      <right style="medium">
        <color indexed="8"/>
      </right>
      <top/>
      <bottom style="medium">
        <color indexed="8"/>
      </bottom>
      <diagonal/>
    </border>
    <border>
      <left style="medium">
        <color indexed="8"/>
      </left>
      <right style="thick">
        <color indexed="8"/>
      </right>
      <top style="thick">
        <color indexed="8"/>
      </top>
      <bottom style="medium">
        <color indexed="8"/>
      </bottom>
      <diagonal/>
    </border>
    <border>
      <left style="medium">
        <color indexed="8"/>
      </left>
      <right style="thick">
        <color indexed="8"/>
      </right>
      <top/>
      <bottom style="medium">
        <color indexed="8"/>
      </bottom>
      <diagonal/>
    </border>
    <border>
      <left style="thick">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ck">
        <color indexed="8"/>
      </left>
      <right style="thick">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ck">
        <color indexed="8"/>
      </right>
      <top style="medium">
        <color indexed="8"/>
      </top>
      <bottom style="medium">
        <color indexed="8"/>
      </bottom>
      <diagonal/>
    </border>
    <border>
      <left style="thick">
        <color indexed="8"/>
      </left>
      <right style="thick">
        <color indexed="8"/>
      </right>
      <top style="medium">
        <color indexed="8"/>
      </top>
      <bottom/>
      <diagonal/>
    </border>
    <border>
      <left/>
      <right/>
      <top style="thick">
        <color indexed="8"/>
      </top>
      <bottom style="thick">
        <color indexed="8"/>
      </bottom>
      <diagonal/>
    </border>
    <border>
      <left style="thin">
        <color indexed="64"/>
      </left>
      <right style="thin">
        <color indexed="64"/>
      </right>
      <top style="thin">
        <color indexed="64"/>
      </top>
      <bottom style="thin">
        <color indexed="64"/>
      </bottom>
      <diagonal/>
    </border>
    <border>
      <left style="thick">
        <color indexed="8"/>
      </left>
      <right style="medium">
        <color indexed="8"/>
      </right>
      <top style="thick">
        <color indexed="8"/>
      </top>
      <bottom style="medium">
        <color indexed="8"/>
      </bottom>
      <diagonal/>
    </border>
    <border>
      <left style="thick">
        <color indexed="8"/>
      </left>
      <right style="thick">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7">
    <xf numFmtId="0" fontId="0" fillId="0" borderId="0"/>
    <xf numFmtId="165" fontId="20" fillId="0" borderId="0"/>
    <xf numFmtId="166" fontId="20" fillId="0" borderId="0"/>
    <xf numFmtId="167" fontId="20" fillId="0" borderId="0"/>
    <xf numFmtId="167" fontId="20" fillId="0" borderId="0"/>
    <xf numFmtId="0" fontId="20" fillId="0" borderId="0"/>
    <xf numFmtId="0" fontId="20" fillId="0" borderId="0"/>
    <xf numFmtId="0" fontId="2" fillId="0" borderId="0"/>
    <xf numFmtId="0" fontId="3" fillId="0" borderId="0"/>
    <xf numFmtId="0" fontId="1" fillId="0" borderId="0"/>
    <xf numFmtId="0" fontId="4" fillId="0" borderId="0"/>
    <xf numFmtId="9" fontId="20" fillId="0" borderId="0"/>
    <xf numFmtId="9" fontId="20" fillId="0" borderId="0"/>
    <xf numFmtId="9" fontId="20" fillId="0" borderId="0"/>
    <xf numFmtId="9" fontId="20" fillId="0" borderId="0"/>
    <xf numFmtId="9" fontId="20" fillId="0" borderId="0"/>
    <xf numFmtId="168" fontId="20" fillId="0" borderId="0"/>
    <xf numFmtId="168" fontId="20" fillId="0" borderId="0"/>
    <xf numFmtId="168" fontId="20" fillId="0" borderId="0"/>
    <xf numFmtId="168" fontId="20" fillId="0" borderId="0"/>
    <xf numFmtId="168" fontId="20" fillId="0" borderId="0"/>
    <xf numFmtId="168" fontId="20" fillId="0" borderId="0"/>
    <xf numFmtId="171" fontId="20" fillId="0" borderId="0" applyBorder="0" applyAlignment="0" applyProtection="0"/>
    <xf numFmtId="168" fontId="20" fillId="0" borderId="0"/>
    <xf numFmtId="168" fontId="20" fillId="0" borderId="0"/>
    <xf numFmtId="164" fontId="20" fillId="0" borderId="0" applyFont="0" applyFill="0" applyBorder="0" applyAlignment="0" applyProtection="0"/>
    <xf numFmtId="168" fontId="20" fillId="0" borderId="0"/>
  </cellStyleXfs>
  <cellXfs count="252">
    <xf numFmtId="0" fontId="0" fillId="0" borderId="0" xfId="0"/>
    <xf numFmtId="0" fontId="5" fillId="2" borderId="0" xfId="0" applyNumberFormat="1" applyFont="1" applyFill="1" applyAlignment="1">
      <alignment horizontal="center"/>
    </xf>
    <xf numFmtId="0" fontId="5" fillId="2" borderId="0" xfId="0" applyFont="1" applyFill="1" applyAlignment="1">
      <alignment wrapText="1"/>
    </xf>
    <xf numFmtId="4" fontId="5" fillId="2" borderId="0" xfId="23" applyNumberFormat="1" applyFont="1" applyFill="1" applyBorder="1" applyAlignment="1" applyProtection="1">
      <alignment horizontal="center"/>
    </xf>
    <xf numFmtId="168" fontId="8" fillId="2" borderId="0" xfId="20" applyFont="1" applyFill="1" applyBorder="1" applyAlignment="1" applyProtection="1"/>
    <xf numFmtId="168" fontId="5" fillId="2" borderId="0" xfId="20" applyFont="1" applyFill="1" applyBorder="1" applyAlignment="1" applyProtection="1"/>
    <xf numFmtId="0" fontId="5" fillId="0" borderId="0" xfId="0" applyFont="1" applyFill="1" applyAlignment="1"/>
    <xf numFmtId="0" fontId="5" fillId="2" borderId="0" xfId="0" applyFont="1" applyFill="1" applyAlignment="1"/>
    <xf numFmtId="0" fontId="6" fillId="2" borderId="0" xfId="0" applyFont="1" applyFill="1" applyAlignment="1"/>
    <xf numFmtId="0" fontId="11" fillId="2" borderId="0" xfId="0" applyFont="1" applyFill="1" applyBorder="1" applyAlignment="1">
      <alignment horizontal="center" vertical="top"/>
    </xf>
    <xf numFmtId="0" fontId="6" fillId="2" borderId="0" xfId="0" applyNumberFormat="1" applyFont="1" applyFill="1" applyAlignment="1">
      <alignment horizontal="center"/>
    </xf>
    <xf numFmtId="4" fontId="5" fillId="2" borderId="0" xfId="23" applyNumberFormat="1" applyFont="1" applyFill="1" applyBorder="1" applyAlignment="1" applyProtection="1"/>
    <xf numFmtId="49" fontId="6" fillId="2" borderId="0" xfId="0" applyNumberFormat="1" applyFont="1" applyFill="1" applyBorder="1" applyAlignment="1">
      <alignment horizontal="justify" wrapText="1"/>
    </xf>
    <xf numFmtId="0" fontId="5" fillId="2" borderId="0" xfId="0" applyNumberFormat="1" applyFont="1" applyFill="1" applyBorder="1" applyAlignment="1">
      <alignment horizontal="center"/>
    </xf>
    <xf numFmtId="168" fontId="6" fillId="2" borderId="0" xfId="20" applyFont="1" applyFill="1" applyBorder="1" applyAlignment="1" applyProtection="1">
      <alignment horizontal="center"/>
    </xf>
    <xf numFmtId="168" fontId="6" fillId="2" borderId="0" xfId="20" applyFont="1" applyFill="1" applyBorder="1" applyAlignment="1" applyProtection="1">
      <alignment horizontal="justify" wrapText="1"/>
    </xf>
    <xf numFmtId="4" fontId="6" fillId="2" borderId="0" xfId="23" applyNumberFormat="1" applyFont="1" applyFill="1" applyBorder="1" applyAlignment="1" applyProtection="1">
      <alignment horizontal="center"/>
    </xf>
    <xf numFmtId="168" fontId="9" fillId="2" borderId="0" xfId="20" applyFont="1" applyFill="1" applyBorder="1" applyAlignment="1" applyProtection="1">
      <alignment horizontal="center"/>
    </xf>
    <xf numFmtId="168" fontId="5" fillId="2" borderId="0" xfId="20" applyFont="1" applyFill="1" applyBorder="1" applyAlignment="1" applyProtection="1">
      <alignment horizontal="center"/>
    </xf>
    <xf numFmtId="0" fontId="6" fillId="0" borderId="0" xfId="0" applyFont="1" applyFill="1" applyAlignment="1">
      <alignment horizontal="center"/>
    </xf>
    <xf numFmtId="0" fontId="6" fillId="2" borderId="0" xfId="0" applyFont="1" applyFill="1" applyAlignment="1">
      <alignment horizontal="center"/>
    </xf>
    <xf numFmtId="0" fontId="6" fillId="0" borderId="0" xfId="0" applyFont="1" applyFill="1" applyAlignment="1"/>
    <xf numFmtId="0" fontId="7" fillId="0" borderId="0" xfId="0" applyFont="1" applyFill="1" applyAlignment="1"/>
    <xf numFmtId="0" fontId="7" fillId="3" borderId="0" xfId="0" applyFont="1" applyFill="1" applyAlignment="1"/>
    <xf numFmtId="0" fontId="5" fillId="3" borderId="0" xfId="0" applyFont="1" applyFill="1" applyAlignment="1"/>
    <xf numFmtId="0" fontId="6" fillId="4" borderId="0" xfId="0" applyFont="1" applyFill="1" applyAlignment="1"/>
    <xf numFmtId="0" fontId="8" fillId="2" borderId="0" xfId="0" applyNumberFormat="1" applyFont="1" applyFill="1" applyBorder="1" applyAlignment="1">
      <alignment horizontal="center"/>
    </xf>
    <xf numFmtId="0" fontId="9" fillId="2" borderId="0" xfId="0" applyFont="1" applyFill="1" applyBorder="1" applyAlignment="1">
      <alignment horizontal="right" wrapText="1"/>
    </xf>
    <xf numFmtId="168" fontId="8" fillId="2" borderId="0" xfId="23" applyNumberFormat="1" applyFont="1" applyFill="1" applyBorder="1" applyAlignment="1" applyProtection="1">
      <alignment horizontal="right"/>
    </xf>
    <xf numFmtId="168" fontId="9" fillId="2" borderId="0" xfId="23" applyNumberFormat="1" applyFont="1" applyFill="1" applyBorder="1" applyAlignment="1" applyProtection="1"/>
    <xf numFmtId="0" fontId="9" fillId="2" borderId="0" xfId="0" applyNumberFormat="1" applyFont="1" applyFill="1" applyBorder="1" applyAlignment="1">
      <alignment horizontal="center"/>
    </xf>
    <xf numFmtId="4" fontId="9" fillId="2" borderId="0" xfId="23" applyNumberFormat="1" applyFont="1" applyFill="1" applyBorder="1" applyAlignment="1" applyProtection="1"/>
    <xf numFmtId="49" fontId="5" fillId="2" borderId="0" xfId="0" applyNumberFormat="1" applyFont="1" applyFill="1" applyAlignment="1">
      <alignment horizontal="center"/>
    </xf>
    <xf numFmtId="0" fontId="6" fillId="2" borderId="0" xfId="5" applyNumberFormat="1" applyFont="1" applyFill="1" applyBorder="1" applyAlignment="1">
      <alignment horizontal="center"/>
    </xf>
    <xf numFmtId="49" fontId="5" fillId="2" borderId="0" xfId="5" applyNumberFormat="1" applyFont="1" applyFill="1" applyBorder="1" applyAlignment="1">
      <alignment horizontal="left" wrapText="1"/>
    </xf>
    <xf numFmtId="17" fontId="5" fillId="2" borderId="0" xfId="5" applyNumberFormat="1" applyFont="1" applyFill="1" applyBorder="1" applyAlignment="1" applyProtection="1">
      <alignment horizontal="center" wrapText="1"/>
    </xf>
    <xf numFmtId="168" fontId="5" fillId="2" borderId="0" xfId="20" applyFont="1" applyFill="1" applyBorder="1" applyAlignment="1" applyProtection="1">
      <alignment horizontal="center" vertical="center"/>
    </xf>
    <xf numFmtId="0" fontId="5" fillId="2" borderId="0" xfId="0" applyFont="1" applyFill="1" applyBorder="1" applyAlignment="1"/>
    <xf numFmtId="0" fontId="5" fillId="2" borderId="0" xfId="0" applyNumberFormat="1" applyFont="1" applyFill="1" applyAlignment="1"/>
    <xf numFmtId="2" fontId="5" fillId="2" borderId="0" xfId="23" applyNumberFormat="1" applyFont="1" applyFill="1" applyBorder="1" applyAlignment="1" applyProtection="1">
      <alignment horizontal="center"/>
    </xf>
    <xf numFmtId="0" fontId="5" fillId="2" borderId="0" xfId="0" applyNumberFormat="1" applyFont="1" applyFill="1" applyAlignment="1">
      <alignment wrapText="1"/>
    </xf>
    <xf numFmtId="0" fontId="5" fillId="0" borderId="0" xfId="0" applyNumberFormat="1" applyFont="1" applyFill="1" applyAlignment="1"/>
    <xf numFmtId="0" fontId="5" fillId="0" borderId="0" xfId="0" applyNumberFormat="1" applyFont="1" applyFill="1" applyAlignment="1">
      <alignment horizontal="center"/>
    </xf>
    <xf numFmtId="169" fontId="0" fillId="2" borderId="0" xfId="0" applyNumberFormat="1" applyFont="1" applyFill="1" applyProtection="1"/>
    <xf numFmtId="0" fontId="0" fillId="2" borderId="0" xfId="0" applyFont="1" applyFill="1" applyProtection="1"/>
    <xf numFmtId="0" fontId="0" fillId="2" borderId="0" xfId="0" applyFont="1" applyFill="1" applyAlignment="1" applyProtection="1">
      <alignment horizontal="center"/>
    </xf>
    <xf numFmtId="168" fontId="0" fillId="2" borderId="0" xfId="21" applyFont="1" applyFill="1" applyBorder="1" applyAlignment="1" applyProtection="1"/>
    <xf numFmtId="0" fontId="0" fillId="2" borderId="0" xfId="0" applyFont="1" applyFill="1" applyAlignment="1" applyProtection="1"/>
    <xf numFmtId="0" fontId="13" fillId="2" borderId="0" xfId="0" applyFont="1" applyFill="1" applyProtection="1"/>
    <xf numFmtId="0" fontId="13" fillId="2" borderId="0" xfId="0" applyFont="1" applyFill="1" applyAlignment="1" applyProtection="1"/>
    <xf numFmtId="168" fontId="16" fillId="2" borderId="0" xfId="21" applyFont="1" applyFill="1" applyBorder="1" applyAlignment="1" applyProtection="1"/>
    <xf numFmtId="168" fontId="14" fillId="2" borderId="0" xfId="21" applyFont="1" applyFill="1" applyBorder="1" applyAlignment="1" applyProtection="1">
      <alignment horizontal="center"/>
    </xf>
    <xf numFmtId="0" fontId="15" fillId="2" borderId="0" xfId="0" applyFont="1" applyFill="1" applyAlignment="1" applyProtection="1">
      <alignment horizontal="center"/>
    </xf>
    <xf numFmtId="1" fontId="5" fillId="2" borderId="6" xfId="0" applyNumberFormat="1" applyFont="1" applyFill="1" applyBorder="1" applyAlignment="1" applyProtection="1">
      <alignment horizontal="left" vertical="top" wrapText="1"/>
    </xf>
    <xf numFmtId="10" fontId="0" fillId="2" borderId="7" xfId="15" applyNumberFormat="1" applyFont="1" applyFill="1" applyBorder="1" applyAlignment="1" applyProtection="1"/>
    <xf numFmtId="1" fontId="5" fillId="2" borderId="12" xfId="0" applyNumberFormat="1" applyFont="1" applyFill="1" applyBorder="1" applyAlignment="1" applyProtection="1">
      <alignment horizontal="left" vertical="top" wrapText="1"/>
    </xf>
    <xf numFmtId="170" fontId="17" fillId="2" borderId="12" xfId="10" applyNumberFormat="1" applyFont="1" applyFill="1" applyBorder="1" applyAlignment="1" applyProtection="1">
      <alignment horizontal="right"/>
    </xf>
    <xf numFmtId="168" fontId="0" fillId="2" borderId="13" xfId="21" applyFont="1" applyFill="1" applyBorder="1" applyAlignment="1" applyProtection="1"/>
    <xf numFmtId="2" fontId="17" fillId="2" borderId="14" xfId="10" applyNumberFormat="1" applyFont="1" applyFill="1" applyBorder="1" applyProtection="1"/>
    <xf numFmtId="2" fontId="17" fillId="2" borderId="15" xfId="10" applyNumberFormat="1" applyFont="1" applyFill="1" applyBorder="1" applyProtection="1"/>
    <xf numFmtId="10" fontId="0" fillId="2" borderId="13" xfId="15" applyNumberFormat="1" applyFont="1" applyFill="1" applyBorder="1" applyAlignment="1" applyProtection="1"/>
    <xf numFmtId="10" fontId="17" fillId="2" borderId="13" xfId="11" applyNumberFormat="1" applyFont="1" applyFill="1" applyBorder="1" applyAlignment="1" applyProtection="1">
      <alignment horizontal="center"/>
    </xf>
    <xf numFmtId="10" fontId="0" fillId="2" borderId="16" xfId="15" applyNumberFormat="1" applyFont="1" applyFill="1" applyBorder="1" applyAlignment="1" applyProtection="1"/>
    <xf numFmtId="169" fontId="6" fillId="2" borderId="17" xfId="0" applyNumberFormat="1" applyFont="1" applyFill="1" applyBorder="1" applyAlignment="1" applyProtection="1">
      <alignment horizontal="right" vertical="top"/>
    </xf>
    <xf numFmtId="2" fontId="17" fillId="2" borderId="17" xfId="10" applyNumberFormat="1" applyFont="1" applyFill="1" applyBorder="1" applyAlignment="1" applyProtection="1">
      <alignment wrapText="1"/>
    </xf>
    <xf numFmtId="170" fontId="19" fillId="2" borderId="17" xfId="10" applyNumberFormat="1" applyFont="1" applyFill="1" applyBorder="1" applyAlignment="1" applyProtection="1">
      <alignment horizontal="right"/>
    </xf>
    <xf numFmtId="2" fontId="17" fillId="2" borderId="17" xfId="10" applyNumberFormat="1" applyFont="1" applyFill="1" applyBorder="1" applyAlignment="1" applyProtection="1">
      <alignment horizontal="center"/>
    </xf>
    <xf numFmtId="2" fontId="17" fillId="2" borderId="17" xfId="10" applyNumberFormat="1" applyFont="1" applyFill="1" applyBorder="1" applyProtection="1"/>
    <xf numFmtId="169" fontId="0" fillId="2" borderId="0" xfId="0" applyNumberFormat="1" applyFont="1" applyFill="1" applyAlignment="1" applyProtection="1">
      <alignment horizontal="center"/>
    </xf>
    <xf numFmtId="169" fontId="0" fillId="2" borderId="0" xfId="0" applyNumberFormat="1" applyFont="1" applyFill="1" applyAlignment="1" applyProtection="1"/>
    <xf numFmtId="169" fontId="13" fillId="2" borderId="0" xfId="0" applyNumberFormat="1" applyFont="1" applyFill="1" applyProtection="1"/>
    <xf numFmtId="4" fontId="8" fillId="2" borderId="0" xfId="23" applyNumberFormat="1" applyFont="1" applyFill="1" applyBorder="1" applyAlignment="1" applyProtection="1"/>
    <xf numFmtId="0" fontId="5" fillId="0" borderId="18" xfId="0" applyNumberFormat="1" applyFont="1" applyFill="1" applyBorder="1" applyAlignment="1">
      <alignment horizontal="center"/>
    </xf>
    <xf numFmtId="4" fontId="8" fillId="0" borderId="18" xfId="23" applyNumberFormat="1" applyFont="1" applyFill="1" applyBorder="1" applyAlignment="1" applyProtection="1"/>
    <xf numFmtId="168" fontId="8" fillId="0" borderId="18" xfId="23" applyNumberFormat="1" applyFont="1" applyFill="1" applyBorder="1" applyAlignment="1" applyProtection="1">
      <alignment horizontal="right"/>
    </xf>
    <xf numFmtId="168" fontId="8" fillId="0" borderId="18" xfId="23" applyFont="1" applyFill="1" applyBorder="1" applyAlignment="1" applyProtection="1"/>
    <xf numFmtId="0" fontId="8" fillId="0" borderId="18" xfId="0" applyNumberFormat="1" applyFont="1" applyFill="1" applyBorder="1" applyAlignment="1">
      <alignment horizontal="center"/>
    </xf>
    <xf numFmtId="168" fontId="8" fillId="0" borderId="18" xfId="23" applyNumberFormat="1" applyFont="1" applyFill="1" applyBorder="1" applyAlignment="1" applyProtection="1"/>
    <xf numFmtId="168" fontId="10" fillId="0" borderId="18" xfId="23" applyNumberFormat="1" applyFont="1" applyFill="1" applyBorder="1" applyAlignment="1" applyProtection="1">
      <alignment horizontal="right"/>
    </xf>
    <xf numFmtId="168" fontId="10" fillId="0" borderId="18" xfId="23" applyNumberFormat="1" applyFont="1" applyFill="1" applyBorder="1" applyAlignment="1" applyProtection="1"/>
    <xf numFmtId="168" fontId="9" fillId="0" borderId="18" xfId="23" applyNumberFormat="1" applyFont="1" applyFill="1" applyBorder="1" applyAlignment="1" applyProtection="1"/>
    <xf numFmtId="0" fontId="8" fillId="2" borderId="18" xfId="0" applyNumberFormat="1" applyFont="1" applyFill="1" applyBorder="1" applyAlignment="1">
      <alignment horizontal="center"/>
    </xf>
    <xf numFmtId="0" fontId="8" fillId="2" borderId="18" xfId="0" applyNumberFormat="1" applyFont="1" applyFill="1" applyBorder="1" applyAlignment="1">
      <alignment wrapText="1"/>
    </xf>
    <xf numFmtId="0" fontId="8" fillId="2" borderId="18" xfId="0" applyNumberFormat="1" applyFont="1" applyFill="1" applyBorder="1" applyAlignment="1">
      <alignment horizontal="center" wrapText="1"/>
    </xf>
    <xf numFmtId="168" fontId="9" fillId="0" borderId="18" xfId="23" applyNumberFormat="1" applyFont="1" applyFill="1" applyBorder="1" applyAlignment="1" applyProtection="1">
      <alignment horizontal="right"/>
    </xf>
    <xf numFmtId="0" fontId="6" fillId="2" borderId="18" xfId="5" applyNumberFormat="1" applyFont="1" applyFill="1" applyBorder="1" applyAlignment="1" applyProtection="1">
      <alignment horizontal="center"/>
    </xf>
    <xf numFmtId="0" fontId="5" fillId="2" borderId="18" xfId="5" applyFont="1" applyFill="1" applyBorder="1" applyAlignment="1" applyProtection="1">
      <alignment horizontal="left" wrapText="1"/>
    </xf>
    <xf numFmtId="17" fontId="5" fillId="2" borderId="18" xfId="5" applyNumberFormat="1" applyFont="1" applyFill="1" applyBorder="1" applyAlignment="1" applyProtection="1">
      <alignment horizontal="center" wrapText="1"/>
    </xf>
    <xf numFmtId="0" fontId="6" fillId="2" borderId="18" xfId="5" applyNumberFormat="1" applyFont="1" applyFill="1" applyBorder="1" applyAlignment="1">
      <alignment horizontal="center"/>
    </xf>
    <xf numFmtId="49" fontId="5" fillId="2" borderId="18" xfId="5" applyNumberFormat="1" applyFont="1" applyFill="1" applyBorder="1" applyAlignment="1">
      <alignment horizontal="left" wrapText="1"/>
    </xf>
    <xf numFmtId="1" fontId="8" fillId="0" borderId="18" xfId="0" applyNumberFormat="1" applyFont="1" applyFill="1" applyBorder="1" applyAlignment="1">
      <alignment horizontal="center"/>
    </xf>
    <xf numFmtId="1" fontId="10" fillId="0" borderId="18" xfId="0" applyNumberFormat="1" applyFont="1" applyFill="1" applyBorder="1" applyAlignment="1">
      <alignment horizontal="center"/>
    </xf>
    <xf numFmtId="1" fontId="8" fillId="2" borderId="18" xfId="0" applyNumberFormat="1" applyFont="1" applyFill="1" applyBorder="1" applyAlignment="1">
      <alignment horizontal="center"/>
    </xf>
    <xf numFmtId="1" fontId="9" fillId="0" borderId="18" xfId="0" applyNumberFormat="1" applyFont="1" applyFill="1" applyBorder="1" applyAlignment="1">
      <alignment horizontal="center"/>
    </xf>
    <xf numFmtId="1" fontId="5" fillId="2" borderId="0" xfId="0" applyNumberFormat="1" applyFont="1" applyFill="1" applyAlignment="1">
      <alignment horizontal="center"/>
    </xf>
    <xf numFmtId="1" fontId="5" fillId="2" borderId="0" xfId="0" applyNumberFormat="1" applyFont="1" applyFill="1" applyBorder="1" applyAlignment="1">
      <alignment horizontal="center"/>
    </xf>
    <xf numFmtId="1" fontId="6" fillId="2" borderId="0" xfId="20" applyNumberFormat="1" applyFont="1" applyFill="1" applyBorder="1" applyAlignment="1" applyProtection="1">
      <alignment horizontal="center"/>
    </xf>
    <xf numFmtId="1" fontId="8" fillId="2" borderId="0" xfId="0" applyNumberFormat="1" applyFont="1" applyFill="1" applyBorder="1" applyAlignment="1">
      <alignment horizontal="center"/>
    </xf>
    <xf numFmtId="1" fontId="9" fillId="2" borderId="0" xfId="0" applyNumberFormat="1" applyFont="1" applyFill="1" applyBorder="1" applyAlignment="1">
      <alignment horizontal="center"/>
    </xf>
    <xf numFmtId="1" fontId="5" fillId="2" borderId="0" xfId="0" applyNumberFormat="1" applyFont="1" applyFill="1" applyAlignment="1">
      <alignment horizontal="left"/>
    </xf>
    <xf numFmtId="0" fontId="5" fillId="0" borderId="0" xfId="0" applyNumberFormat="1" applyFont="1" applyFill="1" applyBorder="1" applyAlignment="1">
      <alignment horizontal="center"/>
    </xf>
    <xf numFmtId="168" fontId="8" fillId="0" borderId="0" xfId="20" applyFont="1" applyFill="1" applyBorder="1" applyAlignment="1" applyProtection="1"/>
    <xf numFmtId="0" fontId="6" fillId="2" borderId="0" xfId="0" applyFont="1" applyFill="1" applyBorder="1" applyAlignment="1"/>
    <xf numFmtId="168" fontId="6" fillId="2" borderId="0" xfId="20" applyFont="1" applyFill="1" applyBorder="1" applyAlignment="1" applyProtection="1"/>
    <xf numFmtId="0" fontId="6" fillId="0" borderId="0" xfId="0" applyNumberFormat="1" applyFont="1" applyFill="1" applyAlignment="1"/>
    <xf numFmtId="4" fontId="5" fillId="9" borderId="0" xfId="23" applyNumberFormat="1" applyFont="1" applyFill="1" applyBorder="1" applyAlignment="1" applyProtection="1"/>
    <xf numFmtId="4" fontId="8" fillId="9" borderId="18" xfId="23" applyNumberFormat="1" applyFont="1" applyFill="1" applyBorder="1" applyAlignment="1" applyProtection="1">
      <alignment wrapText="1"/>
    </xf>
    <xf numFmtId="168" fontId="8" fillId="10" borderId="18" xfId="23" applyNumberFormat="1" applyFont="1" applyFill="1" applyBorder="1" applyAlignment="1" applyProtection="1">
      <alignment horizontal="right"/>
    </xf>
    <xf numFmtId="4" fontId="9" fillId="0" borderId="18" xfId="0" applyNumberFormat="1" applyFont="1" applyFill="1" applyBorder="1" applyAlignment="1">
      <alignment horizontal="center"/>
    </xf>
    <xf numFmtId="4" fontId="8" fillId="0" borderId="18" xfId="0" applyNumberFormat="1" applyFont="1" applyFill="1" applyBorder="1" applyAlignment="1">
      <alignment horizontal="center"/>
    </xf>
    <xf numFmtId="0" fontId="5" fillId="11" borderId="0" xfId="0" applyFont="1" applyFill="1" applyAlignment="1"/>
    <xf numFmtId="0" fontId="5" fillId="12" borderId="0" xfId="0" applyFont="1" applyFill="1" applyAlignment="1"/>
    <xf numFmtId="0" fontId="5" fillId="6" borderId="0" xfId="0" applyFont="1" applyFill="1" applyAlignment="1"/>
    <xf numFmtId="0" fontId="5" fillId="7" borderId="0" xfId="0" applyFont="1" applyFill="1" applyAlignment="1"/>
    <xf numFmtId="0" fontId="7" fillId="8" borderId="0" xfId="0" applyFont="1" applyFill="1" applyAlignment="1"/>
    <xf numFmtId="0" fontId="5" fillId="4" borderId="0" xfId="0" applyFont="1" applyFill="1" applyAlignment="1"/>
    <xf numFmtId="0" fontId="7" fillId="4" borderId="0" xfId="0" applyFont="1" applyFill="1" applyAlignment="1"/>
    <xf numFmtId="49" fontId="8" fillId="0" borderId="18" xfId="0" applyNumberFormat="1" applyFont="1" applyFill="1" applyBorder="1" applyAlignment="1">
      <alignment horizontal="center"/>
    </xf>
    <xf numFmtId="4" fontId="8" fillId="0" borderId="18" xfId="0" applyNumberFormat="1" applyFont="1" applyFill="1" applyBorder="1" applyAlignment="1">
      <alignment wrapText="1"/>
    </xf>
    <xf numFmtId="4" fontId="5" fillId="0" borderId="18" xfId="0" applyNumberFormat="1" applyFont="1" applyFill="1" applyBorder="1" applyAlignment="1">
      <alignment horizontal="center"/>
    </xf>
    <xf numFmtId="1" fontId="5" fillId="2" borderId="18" xfId="0" applyNumberFormat="1" applyFont="1" applyFill="1" applyBorder="1" applyAlignment="1">
      <alignment horizontal="center"/>
    </xf>
    <xf numFmtId="0" fontId="5" fillId="2" borderId="18" xfId="0" applyNumberFormat="1" applyFont="1" applyFill="1" applyBorder="1" applyAlignment="1">
      <alignment horizontal="center"/>
    </xf>
    <xf numFmtId="49" fontId="10" fillId="0" borderId="18" xfId="0" applyNumberFormat="1" applyFont="1" applyFill="1" applyBorder="1" applyAlignment="1">
      <alignment horizontal="center"/>
    </xf>
    <xf numFmtId="4" fontId="10" fillId="0" borderId="18" xfId="0" applyNumberFormat="1" applyFont="1" applyFill="1" applyBorder="1" applyAlignment="1">
      <alignment horizontal="center"/>
    </xf>
    <xf numFmtId="4" fontId="10" fillId="0" borderId="18" xfId="0" applyNumberFormat="1" applyFont="1" applyFill="1" applyBorder="1" applyAlignment="1">
      <alignment wrapText="1"/>
    </xf>
    <xf numFmtId="4" fontId="7" fillId="0" borderId="18" xfId="0" applyNumberFormat="1" applyFont="1" applyFill="1" applyBorder="1" applyAlignment="1">
      <alignment horizontal="center"/>
    </xf>
    <xf numFmtId="4" fontId="6" fillId="0" borderId="18" xfId="0" applyNumberFormat="1" applyFont="1" applyFill="1" applyBorder="1" applyAlignment="1">
      <alignment horizontal="center"/>
    </xf>
    <xf numFmtId="4" fontId="9" fillId="0" borderId="18" xfId="23" applyNumberFormat="1" applyFont="1" applyFill="1" applyBorder="1" applyAlignment="1" applyProtection="1"/>
    <xf numFmtId="4" fontId="8" fillId="0" borderId="18" xfId="23" applyNumberFormat="1" applyFont="1" applyFill="1" applyBorder="1" applyAlignment="1" applyProtection="1">
      <alignment wrapText="1"/>
    </xf>
    <xf numFmtId="0" fontId="18" fillId="2" borderId="0" xfId="0" applyNumberFormat="1" applyFont="1" applyFill="1" applyBorder="1" applyAlignment="1">
      <alignment horizontal="left"/>
    </xf>
    <xf numFmtId="1" fontId="18" fillId="2" borderId="0" xfId="0" applyNumberFormat="1" applyFont="1" applyFill="1" applyBorder="1" applyAlignment="1">
      <alignment horizontal="center"/>
    </xf>
    <xf numFmtId="0" fontId="18" fillId="2" borderId="0" xfId="0" applyNumberFormat="1" applyFont="1" applyFill="1" applyBorder="1" applyAlignment="1">
      <alignment horizontal="center"/>
    </xf>
    <xf numFmtId="49" fontId="17" fillId="2" borderId="0" xfId="0" applyNumberFormat="1" applyFont="1" applyFill="1" applyBorder="1" applyAlignment="1">
      <alignment horizontal="justify" wrapText="1"/>
    </xf>
    <xf numFmtId="49" fontId="18" fillId="2" borderId="0" xfId="0" applyNumberFormat="1" applyFont="1" applyFill="1" applyBorder="1" applyAlignment="1">
      <alignment horizontal="justify" wrapText="1"/>
    </xf>
    <xf numFmtId="1" fontId="5" fillId="2" borderId="19" xfId="0" applyNumberFormat="1" applyFont="1" applyFill="1" applyBorder="1" applyAlignment="1" applyProtection="1">
      <alignment horizontal="center" vertical="top" wrapText="1"/>
    </xf>
    <xf numFmtId="1" fontId="5" fillId="2" borderId="11" xfId="0" applyNumberFormat="1" applyFont="1" applyFill="1" applyBorder="1" applyAlignment="1" applyProtection="1">
      <alignment horizontal="center" vertical="top" wrapText="1"/>
    </xf>
    <xf numFmtId="169" fontId="5" fillId="2" borderId="0" xfId="0" applyNumberFormat="1" applyFont="1" applyFill="1" applyBorder="1" applyAlignment="1" applyProtection="1">
      <alignment horizontal="left"/>
    </xf>
    <xf numFmtId="0" fontId="0" fillId="2" borderId="0" xfId="0" applyFont="1" applyFill="1" applyBorder="1" applyAlignment="1" applyProtection="1">
      <alignment horizontal="left"/>
    </xf>
    <xf numFmtId="0" fontId="6" fillId="0" borderId="0" xfId="0" applyNumberFormat="1" applyFont="1" applyFill="1" applyBorder="1" applyAlignment="1">
      <alignment horizontal="center"/>
    </xf>
    <xf numFmtId="0" fontId="20" fillId="0" borderId="0" xfId="5" applyFill="1" applyBorder="1" applyAlignment="1"/>
    <xf numFmtId="0" fontId="20" fillId="0" borderId="0" xfId="5" applyFill="1" applyBorder="1" applyAlignment="1">
      <alignment horizontal="right"/>
    </xf>
    <xf numFmtId="168" fontId="5" fillId="0" borderId="0" xfId="20" applyFont="1" applyFill="1" applyBorder="1" applyAlignment="1" applyProtection="1"/>
    <xf numFmtId="4" fontId="9" fillId="0" borderId="0" xfId="23" applyNumberFormat="1" applyFont="1" applyFill="1" applyBorder="1" applyAlignment="1" applyProtection="1">
      <alignment horizontal="center"/>
    </xf>
    <xf numFmtId="10" fontId="5" fillId="0" borderId="0" xfId="11" applyNumberFormat="1" applyFont="1" applyFill="1" applyBorder="1" applyAlignment="1" applyProtection="1"/>
    <xf numFmtId="168" fontId="7" fillId="3" borderId="0" xfId="0" applyNumberFormat="1" applyFont="1" applyFill="1" applyAlignment="1"/>
    <xf numFmtId="4" fontId="5" fillId="0" borderId="0" xfId="0" applyNumberFormat="1" applyFont="1" applyFill="1" applyAlignment="1"/>
    <xf numFmtId="4" fontId="9" fillId="0" borderId="18" xfId="0" applyNumberFormat="1" applyFont="1" applyFill="1" applyBorder="1" applyAlignment="1">
      <alignment horizontal="right" wrapText="1"/>
    </xf>
    <xf numFmtId="0" fontId="0" fillId="2" borderId="0" xfId="0" applyFont="1" applyFill="1" applyBorder="1" applyAlignment="1" applyProtection="1"/>
    <xf numFmtId="168" fontId="5" fillId="5" borderId="0" xfId="20" applyFont="1" applyFill="1" applyAlignment="1"/>
    <xf numFmtId="168" fontId="9" fillId="14" borderId="18" xfId="23" applyNumberFormat="1" applyFont="1" applyFill="1" applyBorder="1" applyAlignment="1" applyProtection="1"/>
    <xf numFmtId="4" fontId="8" fillId="0" borderId="18" xfId="0" applyNumberFormat="1" applyFont="1" applyFill="1" applyBorder="1" applyAlignment="1">
      <alignment horizontal="left" wrapText="1"/>
    </xf>
    <xf numFmtId="0" fontId="5" fillId="2" borderId="0" xfId="0" applyNumberFormat="1" applyFont="1" applyFill="1" applyBorder="1" applyAlignment="1">
      <alignment horizontal="left"/>
    </xf>
    <xf numFmtId="4" fontId="9" fillId="5" borderId="0" xfId="23" applyNumberFormat="1" applyFont="1" applyFill="1" applyBorder="1" applyAlignment="1">
      <alignment vertical="center"/>
    </xf>
    <xf numFmtId="0" fontId="6" fillId="5" borderId="0" xfId="0" applyFont="1" applyFill="1" applyBorder="1" applyAlignment="1">
      <alignment vertical="center" wrapText="1"/>
    </xf>
    <xf numFmtId="0" fontId="0" fillId="0" borderId="0" xfId="0" applyAlignment="1">
      <alignment vertical="center"/>
    </xf>
    <xf numFmtId="4" fontId="6" fillId="0" borderId="0" xfId="23" applyNumberFormat="1" applyFont="1" applyFill="1" applyBorder="1" applyAlignment="1" applyProtection="1"/>
    <xf numFmtId="168" fontId="9" fillId="0" borderId="0" xfId="23" applyNumberFormat="1" applyFont="1" applyFill="1" applyBorder="1" applyAlignment="1" applyProtection="1"/>
    <xf numFmtId="0" fontId="16" fillId="0" borderId="18" xfId="0" applyFont="1" applyFill="1" applyBorder="1" applyAlignment="1">
      <alignment horizontal="center" vertical="center" wrapText="1"/>
    </xf>
    <xf numFmtId="0" fontId="0" fillId="0" borderId="18" xfId="0" applyFont="1" applyFill="1" applyBorder="1" applyAlignment="1">
      <alignment vertical="center"/>
    </xf>
    <xf numFmtId="10" fontId="0" fillId="0" borderId="18" xfId="0" applyNumberFormat="1" applyFont="1" applyFill="1" applyBorder="1" applyAlignment="1">
      <alignment horizontal="center" vertical="center"/>
    </xf>
    <xf numFmtId="10" fontId="0" fillId="0" borderId="18" xfId="0" applyNumberFormat="1" applyFont="1" applyFill="1" applyBorder="1" applyAlignment="1" applyProtection="1">
      <alignment horizontal="center" vertical="center"/>
      <protection locked="0"/>
    </xf>
    <xf numFmtId="10" fontId="15" fillId="0" borderId="18" xfId="0" applyNumberFormat="1" applyFont="1" applyFill="1" applyBorder="1" applyAlignment="1" applyProtection="1">
      <alignment horizontal="center" vertical="center"/>
      <protection locked="0"/>
    </xf>
    <xf numFmtId="10" fontId="21" fillId="0" borderId="18" xfId="0" applyNumberFormat="1" applyFont="1" applyFill="1" applyBorder="1" applyAlignment="1">
      <alignment horizontal="center" vertical="center"/>
    </xf>
    <xf numFmtId="10" fontId="16" fillId="0" borderId="18" xfId="0" applyNumberFormat="1" applyFont="1" applyFill="1" applyBorder="1" applyAlignment="1">
      <alignment horizontal="center" vertical="center"/>
    </xf>
    <xf numFmtId="17" fontId="5" fillId="2" borderId="0" xfId="5" applyNumberFormat="1" applyFont="1" applyFill="1" applyBorder="1" applyAlignment="1" applyProtection="1">
      <alignment horizontal="right" wrapText="1"/>
    </xf>
    <xf numFmtId="4" fontId="9" fillId="2" borderId="0" xfId="23" applyNumberFormat="1" applyFont="1" applyFill="1" applyBorder="1" applyAlignment="1" applyProtection="1">
      <alignment vertical="center"/>
    </xf>
    <xf numFmtId="4" fontId="9" fillId="5" borderId="0" xfId="23" applyNumberFormat="1" applyFont="1" applyFill="1" applyBorder="1" applyAlignment="1">
      <alignment horizontal="right" vertical="center"/>
    </xf>
    <xf numFmtId="0" fontId="6" fillId="5" borderId="0" xfId="0" applyFont="1" applyFill="1" applyBorder="1" applyAlignment="1">
      <alignment horizontal="right" vertical="center"/>
    </xf>
    <xf numFmtId="4" fontId="8" fillId="0" borderId="18" xfId="0" applyNumberFormat="1" applyFont="1" applyFill="1" applyBorder="1" applyAlignment="1">
      <alignment horizontal="center" wrapText="1"/>
    </xf>
    <xf numFmtId="0" fontId="6" fillId="16" borderId="18" xfId="0" applyNumberFormat="1" applyFont="1" applyFill="1" applyBorder="1" applyAlignment="1">
      <alignment horizontal="center" vertical="center" wrapText="1"/>
    </xf>
    <xf numFmtId="1" fontId="6" fillId="16" borderId="18" xfId="0" applyNumberFormat="1" applyFont="1" applyFill="1" applyBorder="1" applyAlignment="1">
      <alignment horizontal="center" vertical="center" wrapText="1"/>
    </xf>
    <xf numFmtId="0" fontId="6" fillId="16" borderId="18" xfId="0" applyFont="1" applyFill="1" applyBorder="1" applyAlignment="1">
      <alignment horizontal="center" vertical="center" wrapText="1"/>
    </xf>
    <xf numFmtId="4" fontId="6" fillId="16" borderId="18" xfId="23" applyNumberFormat="1" applyFont="1" applyFill="1" applyBorder="1" applyAlignment="1" applyProtection="1">
      <alignment horizontal="center" vertical="center" wrapText="1"/>
    </xf>
    <xf numFmtId="168" fontId="9" fillId="16" borderId="18" xfId="20" applyFont="1" applyFill="1" applyBorder="1" applyAlignment="1" applyProtection="1">
      <alignment horizontal="center" vertical="center" wrapText="1"/>
    </xf>
    <xf numFmtId="168" fontId="6" fillId="16" borderId="18" xfId="20" applyFont="1" applyFill="1" applyBorder="1" applyAlignment="1" applyProtection="1">
      <alignment horizontal="center" vertical="center" wrapText="1"/>
    </xf>
    <xf numFmtId="0" fontId="8" fillId="16" borderId="18" xfId="0" applyNumberFormat="1" applyFont="1" applyFill="1" applyBorder="1" applyAlignment="1">
      <alignment horizontal="center"/>
    </xf>
    <xf numFmtId="1" fontId="8" fillId="16" borderId="18" xfId="0" applyNumberFormat="1" applyFont="1" applyFill="1" applyBorder="1" applyAlignment="1">
      <alignment horizontal="center"/>
    </xf>
    <xf numFmtId="0" fontId="9" fillId="16" borderId="18" xfId="0" applyFont="1" applyFill="1" applyBorder="1" applyAlignment="1">
      <alignment horizontal="right" wrapText="1"/>
    </xf>
    <xf numFmtId="0" fontId="5" fillId="16" borderId="18" xfId="0" applyNumberFormat="1" applyFont="1" applyFill="1" applyBorder="1" applyAlignment="1">
      <alignment horizontal="center"/>
    </xf>
    <xf numFmtId="168" fontId="8" fillId="16" borderId="18" xfId="23" applyNumberFormat="1" applyFont="1" applyFill="1" applyBorder="1" applyAlignment="1" applyProtection="1">
      <alignment horizontal="right"/>
    </xf>
    <xf numFmtId="168" fontId="9" fillId="16" borderId="18" xfId="23" applyNumberFormat="1" applyFont="1" applyFill="1" applyBorder="1" applyAlignment="1" applyProtection="1"/>
    <xf numFmtId="49" fontId="8" fillId="16" borderId="18" xfId="0" applyNumberFormat="1" applyFont="1" applyFill="1" applyBorder="1" applyAlignment="1">
      <alignment horizontal="center"/>
    </xf>
    <xf numFmtId="10" fontId="6" fillId="16" borderId="18" xfId="0" applyNumberFormat="1" applyFont="1" applyFill="1" applyBorder="1" applyAlignment="1">
      <alignment horizontal="center"/>
    </xf>
    <xf numFmtId="2" fontId="8" fillId="16" borderId="18" xfId="23" applyNumberFormat="1" applyFont="1" applyFill="1" applyBorder="1" applyAlignment="1" applyProtection="1"/>
    <xf numFmtId="168" fontId="8" fillId="16" borderId="18" xfId="23" applyNumberFormat="1" applyFont="1" applyFill="1" applyBorder="1" applyAlignment="1" applyProtection="1"/>
    <xf numFmtId="0" fontId="9" fillId="16" borderId="18" xfId="5" applyNumberFormat="1" applyFont="1" applyFill="1" applyBorder="1" applyAlignment="1">
      <alignment horizontal="center" vertical="center"/>
    </xf>
    <xf numFmtId="49" fontId="9" fillId="16" borderId="18" xfId="5" applyNumberFormat="1" applyFont="1" applyFill="1" applyBorder="1" applyAlignment="1">
      <alignment horizontal="center" vertical="center" wrapText="1"/>
    </xf>
    <xf numFmtId="4" fontId="9" fillId="14" borderId="18" xfId="0" applyNumberFormat="1" applyFont="1" applyFill="1" applyBorder="1" applyAlignment="1">
      <alignment wrapText="1"/>
    </xf>
    <xf numFmtId="4" fontId="9" fillId="2" borderId="0" xfId="23" applyNumberFormat="1" applyFont="1" applyFill="1" applyBorder="1" applyAlignment="1" applyProtection="1">
      <alignment horizontal="center" vertical="center"/>
    </xf>
    <xf numFmtId="2" fontId="18" fillId="17" borderId="3" xfId="10" applyNumberFormat="1" applyFont="1" applyFill="1" applyBorder="1" applyAlignment="1" applyProtection="1">
      <alignment horizontal="center" vertical="center"/>
    </xf>
    <xf numFmtId="10" fontId="6" fillId="13" borderId="3" xfId="11" applyNumberFormat="1" applyFont="1" applyFill="1" applyBorder="1" applyAlignment="1" applyProtection="1"/>
    <xf numFmtId="10" fontId="6" fillId="13" borderId="3" xfId="11" applyNumberFormat="1" applyFont="1" applyFill="1" applyBorder="1" applyAlignment="1" applyProtection="1">
      <alignment horizontal="center"/>
    </xf>
    <xf numFmtId="170" fontId="5" fillId="2" borderId="6" xfId="10" applyNumberFormat="1" applyFont="1" applyFill="1" applyBorder="1" applyAlignment="1" applyProtection="1">
      <alignment horizontal="right"/>
    </xf>
    <xf numFmtId="2" fontId="5" fillId="2" borderId="8" xfId="10" applyNumberFormat="1" applyFont="1" applyFill="1" applyBorder="1" applyProtection="1"/>
    <xf numFmtId="2" fontId="5" fillId="2" borderId="9" xfId="10" applyNumberFormat="1" applyFont="1" applyFill="1" applyBorder="1" applyProtection="1"/>
    <xf numFmtId="2" fontId="5" fillId="2" borderId="10" xfId="10" applyNumberFormat="1" applyFont="1" applyFill="1" applyBorder="1" applyProtection="1"/>
    <xf numFmtId="170" fontId="5" fillId="2" borderId="12" xfId="10" applyNumberFormat="1" applyFont="1" applyFill="1" applyBorder="1" applyAlignment="1" applyProtection="1">
      <alignment horizontal="right"/>
    </xf>
    <xf numFmtId="2" fontId="5" fillId="2" borderId="14" xfId="10" applyNumberFormat="1" applyFont="1" applyFill="1" applyBorder="1" applyProtection="1"/>
    <xf numFmtId="2" fontId="5" fillId="2" borderId="15" xfId="10" applyNumberFormat="1" applyFont="1" applyFill="1" applyBorder="1" applyProtection="1"/>
    <xf numFmtId="10" fontId="5" fillId="2" borderId="13" xfId="11" applyNumberFormat="1" applyFont="1" applyFill="1" applyBorder="1" applyAlignment="1" applyProtection="1">
      <alignment horizontal="center"/>
    </xf>
    <xf numFmtId="49" fontId="9" fillId="14" borderId="18" xfId="0" applyNumberFormat="1" applyFont="1" applyFill="1" applyBorder="1" applyAlignment="1">
      <alignment horizontal="center"/>
    </xf>
    <xf numFmtId="4" fontId="6" fillId="14" borderId="18" xfId="0" applyNumberFormat="1" applyFont="1" applyFill="1" applyBorder="1" applyAlignment="1">
      <alignment horizontal="center"/>
    </xf>
    <xf numFmtId="3" fontId="6" fillId="14" borderId="18" xfId="0" applyNumberFormat="1" applyFont="1" applyFill="1" applyBorder="1" applyAlignment="1">
      <alignment horizontal="center"/>
    </xf>
    <xf numFmtId="2" fontId="17" fillId="19" borderId="1" xfId="10" applyNumberFormat="1" applyFont="1" applyFill="1" applyBorder="1" applyProtection="1"/>
    <xf numFmtId="2" fontId="17" fillId="19" borderId="2" xfId="10" applyNumberFormat="1" applyFont="1" applyFill="1" applyBorder="1" applyProtection="1"/>
    <xf numFmtId="2" fontId="18" fillId="19" borderId="4" xfId="10" applyNumberFormat="1" applyFont="1" applyFill="1" applyBorder="1" applyAlignment="1" applyProtection="1">
      <alignment horizontal="center"/>
    </xf>
    <xf numFmtId="2" fontId="18" fillId="19" borderId="5" xfId="10" applyNumberFormat="1" applyFont="1" applyFill="1" applyBorder="1" applyAlignment="1" applyProtection="1">
      <alignment horizontal="center"/>
    </xf>
    <xf numFmtId="2" fontId="18" fillId="19" borderId="3" xfId="10" applyNumberFormat="1" applyFont="1" applyFill="1" applyBorder="1" applyAlignment="1" applyProtection="1">
      <alignment horizontal="center" vertical="center"/>
    </xf>
    <xf numFmtId="2" fontId="5" fillId="19" borderId="3" xfId="10" applyNumberFormat="1" applyFont="1" applyFill="1" applyBorder="1" applyAlignment="1" applyProtection="1">
      <alignment horizontal="right"/>
    </xf>
    <xf numFmtId="2" fontId="6" fillId="19" borderId="3" xfId="10" applyNumberFormat="1" applyFont="1" applyFill="1" applyBorder="1" applyAlignment="1" applyProtection="1">
      <alignment horizontal="right"/>
    </xf>
    <xf numFmtId="170" fontId="6" fillId="19" borderId="3" xfId="10" applyNumberFormat="1" applyFont="1" applyFill="1" applyBorder="1" applyProtection="1"/>
    <xf numFmtId="9" fontId="6" fillId="19" borderId="3" xfId="11" applyFont="1" applyFill="1" applyBorder="1" applyAlignment="1" applyProtection="1">
      <alignment horizontal="center"/>
    </xf>
    <xf numFmtId="10" fontId="6" fillId="19" borderId="3" xfId="11" applyNumberFormat="1" applyFont="1" applyFill="1" applyBorder="1" applyAlignment="1" applyProtection="1">
      <alignment horizontal="center"/>
    </xf>
    <xf numFmtId="10" fontId="6" fillId="19" borderId="3" xfId="11" applyNumberFormat="1" applyFont="1" applyFill="1" applyBorder="1" applyAlignment="1" applyProtection="1"/>
    <xf numFmtId="165" fontId="6" fillId="19" borderId="3" xfId="1" applyFont="1" applyFill="1" applyBorder="1" applyAlignment="1" applyProtection="1"/>
    <xf numFmtId="165" fontId="6" fillId="19" borderId="3" xfId="1" applyFont="1" applyFill="1" applyBorder="1" applyAlignment="1" applyProtection="1">
      <alignment horizontal="center"/>
    </xf>
    <xf numFmtId="169" fontId="0" fillId="18" borderId="3" xfId="0" applyNumberFormat="1" applyFont="1" applyFill="1" applyBorder="1" applyProtection="1"/>
    <xf numFmtId="168" fontId="14" fillId="18" borderId="3" xfId="21" applyFont="1" applyFill="1" applyBorder="1" applyAlignment="1" applyProtection="1"/>
    <xf numFmtId="4" fontId="9" fillId="2" borderId="24" xfId="23" applyNumberFormat="1" applyFont="1" applyFill="1" applyBorder="1" applyAlignment="1" applyProtection="1">
      <alignment horizontal="right" vertical="center"/>
    </xf>
    <xf numFmtId="49" fontId="9" fillId="0" borderId="18" xfId="0" applyNumberFormat="1" applyFont="1" applyFill="1" applyBorder="1" applyAlignment="1">
      <alignment horizontal="center"/>
    </xf>
    <xf numFmtId="4" fontId="8" fillId="14" borderId="18" xfId="0" applyNumberFormat="1" applyFont="1" applyFill="1" applyBorder="1" applyAlignment="1">
      <alignment wrapText="1"/>
    </xf>
    <xf numFmtId="0" fontId="6" fillId="0" borderId="0" xfId="0" applyNumberFormat="1" applyFont="1" applyFill="1" applyBorder="1" applyAlignment="1">
      <alignment horizontal="center"/>
    </xf>
    <xf numFmtId="168" fontId="12" fillId="18" borderId="22" xfId="20" applyFont="1" applyFill="1" applyBorder="1" applyAlignment="1" applyProtection="1">
      <alignment horizontal="center"/>
    </xf>
    <xf numFmtId="168" fontId="12" fillId="18" borderId="23" xfId="20" applyFont="1" applyFill="1" applyBorder="1" applyAlignment="1" applyProtection="1">
      <alignment horizontal="center"/>
    </xf>
    <xf numFmtId="168" fontId="12" fillId="18" borderId="21" xfId="20" applyFont="1" applyFill="1" applyBorder="1" applyAlignment="1" applyProtection="1">
      <alignment horizontal="center"/>
    </xf>
    <xf numFmtId="4" fontId="9" fillId="2" borderId="0" xfId="23" applyNumberFormat="1" applyFont="1" applyFill="1" applyBorder="1" applyAlignment="1" applyProtection="1">
      <alignment horizontal="center" vertical="center"/>
    </xf>
    <xf numFmtId="4" fontId="9" fillId="2" borderId="0" xfId="23" applyNumberFormat="1" applyFont="1" applyFill="1" applyBorder="1" applyAlignment="1" applyProtection="1">
      <alignment horizontal="right" vertical="center"/>
    </xf>
    <xf numFmtId="0" fontId="22" fillId="2" borderId="12" xfId="0" applyNumberFormat="1" applyFont="1" applyFill="1" applyBorder="1" applyAlignment="1">
      <alignment horizontal="left" vertical="center" wrapText="1"/>
    </xf>
    <xf numFmtId="0" fontId="16" fillId="0" borderId="22"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0" fillId="0" borderId="18" xfId="0" applyFont="1" applyFill="1" applyBorder="1" applyAlignment="1">
      <alignment vertical="center"/>
    </xf>
    <xf numFmtId="0" fontId="5" fillId="15" borderId="18" xfId="0" applyFont="1" applyFill="1" applyBorder="1" applyAlignment="1" applyProtection="1">
      <alignment vertical="center"/>
      <protection locked="0"/>
    </xf>
    <xf numFmtId="0" fontId="21" fillId="0" borderId="18" xfId="0" applyFont="1" applyFill="1" applyBorder="1" applyAlignment="1">
      <alignment vertical="center"/>
    </xf>
    <xf numFmtId="0" fontId="16" fillId="0" borderId="18" xfId="0" applyFont="1" applyFill="1" applyBorder="1" applyAlignment="1">
      <alignment vertical="center"/>
    </xf>
    <xf numFmtId="0" fontId="0" fillId="0" borderId="22" xfId="0" applyFont="1" applyFill="1" applyBorder="1" applyAlignment="1">
      <alignment horizontal="left" vertical="center"/>
    </xf>
    <xf numFmtId="0" fontId="0" fillId="0" borderId="21" xfId="0" applyFont="1" applyFill="1" applyBorder="1" applyAlignment="1">
      <alignment horizontal="left" vertical="center"/>
    </xf>
    <xf numFmtId="165" fontId="6" fillId="19" borderId="3" xfId="1" applyFont="1" applyFill="1" applyBorder="1" applyAlignment="1" applyProtection="1">
      <alignment horizontal="center"/>
    </xf>
    <xf numFmtId="165" fontId="6" fillId="13" borderId="3" xfId="1" applyFont="1" applyFill="1" applyBorder="1" applyAlignment="1" applyProtection="1">
      <alignment horizontal="center"/>
    </xf>
    <xf numFmtId="164" fontId="9" fillId="5" borderId="0" xfId="23" applyNumberFormat="1" applyFont="1" applyFill="1" applyBorder="1" applyAlignment="1">
      <alignment horizontal="center" vertical="center"/>
    </xf>
    <xf numFmtId="0" fontId="0" fillId="0" borderId="0" xfId="0" applyBorder="1" applyAlignment="1">
      <alignment horizontal="center" vertical="center"/>
    </xf>
    <xf numFmtId="4" fontId="9" fillId="5" borderId="0" xfId="23" applyNumberFormat="1" applyFont="1" applyFill="1" applyBorder="1" applyAlignment="1">
      <alignment horizontal="center" vertical="center"/>
    </xf>
    <xf numFmtId="0" fontId="6" fillId="5" borderId="0" xfId="0" applyFont="1" applyFill="1" applyBorder="1" applyAlignment="1">
      <alignment horizontal="center" vertical="center" wrapText="1"/>
    </xf>
    <xf numFmtId="4" fontId="6" fillId="2" borderId="0" xfId="23" applyNumberFormat="1" applyFont="1" applyFill="1" applyBorder="1" applyAlignment="1" applyProtection="1">
      <alignment horizontal="center" vertical="center"/>
    </xf>
    <xf numFmtId="170" fontId="6" fillId="19" borderId="3" xfId="10" applyNumberFormat="1" applyFont="1" applyFill="1" applyBorder="1" applyAlignment="1" applyProtection="1">
      <alignment horizontal="center"/>
    </xf>
    <xf numFmtId="170" fontId="6" fillId="13" borderId="3" xfId="10" applyNumberFormat="1" applyFont="1" applyFill="1" applyBorder="1" applyAlignment="1" applyProtection="1">
      <alignment horizontal="center"/>
    </xf>
    <xf numFmtId="168" fontId="16" fillId="18" borderId="22" xfId="21" applyFont="1" applyFill="1" applyBorder="1" applyAlignment="1" applyProtection="1">
      <alignment horizontal="center"/>
    </xf>
    <xf numFmtId="168" fontId="16" fillId="18" borderId="23" xfId="21" applyFont="1" applyFill="1" applyBorder="1" applyAlignment="1" applyProtection="1">
      <alignment horizontal="center"/>
    </xf>
    <xf numFmtId="168" fontId="16" fillId="18" borderId="21" xfId="21" applyFont="1" applyFill="1" applyBorder="1" applyAlignment="1" applyProtection="1">
      <alignment horizontal="center"/>
    </xf>
    <xf numFmtId="2" fontId="18" fillId="19" borderId="3" xfId="10" applyNumberFormat="1" applyFont="1" applyFill="1" applyBorder="1" applyAlignment="1" applyProtection="1">
      <alignment horizontal="center" vertical="center" wrapText="1"/>
    </xf>
    <xf numFmtId="2" fontId="18" fillId="19" borderId="3" xfId="10" applyNumberFormat="1" applyFont="1" applyFill="1" applyBorder="1" applyAlignment="1" applyProtection="1">
      <alignment horizontal="center" vertical="center"/>
    </xf>
    <xf numFmtId="2" fontId="18" fillId="17" borderId="3" xfId="10" applyNumberFormat="1" applyFont="1" applyFill="1" applyBorder="1" applyAlignment="1" applyProtection="1">
      <alignment horizontal="center" vertical="center"/>
    </xf>
    <xf numFmtId="2" fontId="18" fillId="19" borderId="20" xfId="10" applyNumberFormat="1" applyFont="1" applyFill="1" applyBorder="1" applyAlignment="1" applyProtection="1">
      <alignment horizontal="center"/>
    </xf>
  </cellXfs>
  <cellStyles count="27">
    <cellStyle name="Moeda 2" xfId="1"/>
    <cellStyle name="Moeda 2 2" xfId="2"/>
    <cellStyle name="Moeda 2 3" xfId="3"/>
    <cellStyle name="Moeda 3" xfId="4"/>
    <cellStyle name="Normal" xfId="0" builtinId="0"/>
    <cellStyle name="Normal 2" xfId="5"/>
    <cellStyle name="Normal 2 2" xfId="6"/>
    <cellStyle name="Normal 3" xfId="7"/>
    <cellStyle name="Normal 4" xfId="8"/>
    <cellStyle name="Normal 5" xfId="9"/>
    <cellStyle name="Normal_Plan1" xfId="10"/>
    <cellStyle name="Porcentagem 2" xfId="11"/>
    <cellStyle name="Porcentagem 2 2" xfId="12"/>
    <cellStyle name="Porcentagem 2 3" xfId="13"/>
    <cellStyle name="Porcentagem 3" xfId="14"/>
    <cellStyle name="Porcentagem 4" xfId="15"/>
    <cellStyle name="Separador de milhares" xfId="23" builtinId="3"/>
    <cellStyle name="Separador de milhares 2" xfId="16"/>
    <cellStyle name="Separador de milhares 2 2" xfId="17"/>
    <cellStyle name="Separador de milhares 3" xfId="18"/>
    <cellStyle name="Separador de milhares 4" xfId="19"/>
    <cellStyle name="Separador de milhares_Rua dos Coroados" xfId="20"/>
    <cellStyle name="Separador de milhares_Rua dos Coroados 2 2" xfId="21"/>
    <cellStyle name="TableStyleLight1" xfId="22"/>
    <cellStyle name="Vírgula 2" xfId="24"/>
    <cellStyle name="Vírgula 3" xfId="25"/>
    <cellStyle name="Vírgula 4" xfId="26"/>
  </cellStyles>
  <dxfs count="5">
    <dxf>
      <font>
        <b/>
        <i val="0"/>
        <condense val="0"/>
        <extend val="0"/>
        <color auto="1"/>
      </font>
      <fill>
        <patternFill>
          <bgColor indexed="42"/>
        </patternFill>
      </fill>
      <border>
        <left style="hair">
          <color indexed="64"/>
        </left>
        <right style="thin">
          <color indexed="64"/>
        </right>
        <top style="hair">
          <color indexed="64"/>
        </top>
        <bottom style="thin">
          <color indexed="64"/>
        </bottom>
      </border>
    </dxf>
    <dxf>
      <font>
        <b val="0"/>
        <i val="0"/>
        <condense val="0"/>
        <extend val="0"/>
        <color auto="1"/>
      </font>
      <fill>
        <patternFill>
          <bgColor indexed="42"/>
        </patternFill>
      </fill>
      <border>
        <left style="thin">
          <color indexed="64"/>
        </left>
        <right style="hair">
          <color indexed="64"/>
        </right>
        <top style="hair">
          <color indexed="64"/>
        </top>
        <bottom style="thin">
          <color indexed="64"/>
        </bottom>
      </border>
    </dxf>
    <dxf>
      <font>
        <b/>
        <i val="0"/>
        <condense val="0"/>
        <extend val="0"/>
        <color auto="1"/>
      </font>
      <fill>
        <patternFill>
          <bgColor indexed="26"/>
        </patternFill>
      </fill>
    </dxf>
    <dxf>
      <font>
        <b val="0"/>
        <i val="0"/>
        <condense val="0"/>
        <extend val="0"/>
      </font>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BFBFB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B3A2C7"/>
      <rgbColor rgb="00FFCC99"/>
      <rgbColor rgb="003366FF"/>
      <rgbColor rgb="004BACC6"/>
      <rgbColor rgb="009BBB59"/>
      <rgbColor rgb="00FFCC00"/>
      <rgbColor rgb="00F79646"/>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123825</xdr:colOff>
      <xdr:row>140</xdr:row>
      <xdr:rowOff>114300</xdr:rowOff>
    </xdr:from>
    <xdr:to>
      <xdr:col>7</xdr:col>
      <xdr:colOff>762000</xdr:colOff>
      <xdr:row>140</xdr:row>
      <xdr:rowOff>114300</xdr:rowOff>
    </xdr:to>
    <xdr:sp macro="" textlink="">
      <xdr:nvSpPr>
        <xdr:cNvPr id="10346" name="Conector reto 3"/>
        <xdr:cNvSpPr>
          <a:spLocks noChangeShapeType="1"/>
        </xdr:cNvSpPr>
      </xdr:nvSpPr>
      <xdr:spPr bwMode="auto">
        <a:xfrm>
          <a:off x="7724775" y="34861500"/>
          <a:ext cx="1304925" cy="0"/>
        </a:xfrm>
        <a:prstGeom prst="line">
          <a:avLst/>
        </a:prstGeom>
        <a:noFill/>
        <a:ln w="9360">
          <a:solidFill>
            <a:srgbClr val="000000"/>
          </a:solidFill>
          <a:round/>
          <a:headEnd/>
          <a:tailEnd/>
        </a:ln>
        <a:effectLst/>
      </xdr:spPr>
    </xdr:sp>
    <xdr:clientData/>
  </xdr:twoCellAnchor>
  <xdr:twoCellAnchor>
    <xdr:from>
      <xdr:col>2</xdr:col>
      <xdr:colOff>76200</xdr:colOff>
      <xdr:row>154</xdr:row>
      <xdr:rowOff>76200</xdr:rowOff>
    </xdr:from>
    <xdr:to>
      <xdr:col>4</xdr:col>
      <xdr:colOff>544503</xdr:colOff>
      <xdr:row>154</xdr:row>
      <xdr:rowOff>1085849</xdr:rowOff>
    </xdr:to>
    <xdr:sp macro="" textlink="">
      <xdr:nvSpPr>
        <xdr:cNvPr id="5" name="CaixaDeTexto 4"/>
        <xdr:cNvSpPr txBox="1"/>
      </xdr:nvSpPr>
      <xdr:spPr>
        <a:xfrm>
          <a:off x="1381125" y="38128575"/>
          <a:ext cx="5535603" cy="1009649"/>
        </a:xfrm>
        <a:prstGeom prst="rect">
          <a:avLst/>
        </a:prstGeom>
        <a:solidFill>
          <a:schemeClr val="bg1">
            <a:lumMod val="9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pt-BR" sz="1400" b="1"/>
        </a:p>
        <a:p>
          <a:pPr algn="ctr"/>
          <a:r>
            <a:rPr lang="pt-BR" sz="1400" b="1"/>
            <a:t>BDI = </a:t>
          </a:r>
          <a:r>
            <a:rPr lang="pt-BR" sz="1400" b="1" u="sng"/>
            <a:t>(1</a:t>
          </a:r>
          <a:r>
            <a:rPr lang="pt-BR" sz="1400" b="1" u="sng" baseline="0"/>
            <a:t> + AC + S + R + G) * (1 + DF) * (1 + L)</a:t>
          </a:r>
          <a:r>
            <a:rPr lang="pt-BR" sz="1400" b="1" u="none" baseline="0"/>
            <a:t>  - 1</a:t>
          </a:r>
        </a:p>
        <a:p>
          <a:pPr algn="ctr"/>
          <a:r>
            <a:rPr lang="pt-BR" sz="1400" b="1" u="none" baseline="0"/>
            <a:t>        (1 - I)</a:t>
          </a:r>
        </a:p>
        <a:p>
          <a:endParaRPr lang="pt-BR" sz="1100" u="none" baseline="0"/>
        </a:p>
        <a:p>
          <a:endParaRPr lang="pt-BR" sz="1100" u="none" baseline="0"/>
        </a:p>
      </xdr:txBody>
    </xdr:sp>
    <xdr:clientData/>
  </xdr:twoCellAnchor>
  <xdr:twoCellAnchor editAs="oneCell">
    <xdr:from>
      <xdr:col>5</xdr:col>
      <xdr:colOff>381001</xdr:colOff>
      <xdr:row>1</xdr:row>
      <xdr:rowOff>94642</xdr:rowOff>
    </xdr:from>
    <xdr:to>
      <xdr:col>7</xdr:col>
      <xdr:colOff>752476</xdr:colOff>
      <xdr:row>4</xdr:row>
      <xdr:rowOff>126999</xdr:rowOff>
    </xdr:to>
    <xdr:pic>
      <xdr:nvPicPr>
        <xdr:cNvPr id="4" name="Imagem 4"/>
        <xdr:cNvPicPr>
          <a:picLocks noChangeAspect="1"/>
        </xdr:cNvPicPr>
      </xdr:nvPicPr>
      <xdr:blipFill>
        <a:blip xmlns:r="http://schemas.openxmlformats.org/officeDocument/2006/relationships" r:embed="rId1"/>
        <a:srcRect r="59921"/>
        <a:stretch>
          <a:fillRect/>
        </a:stretch>
      </xdr:blipFill>
      <xdr:spPr bwMode="auto">
        <a:xfrm>
          <a:off x="7343776" y="847117"/>
          <a:ext cx="1676400" cy="661007"/>
        </a:xfrm>
        <a:prstGeom prst="rect">
          <a:avLst/>
        </a:prstGeom>
        <a:noFill/>
        <a:ln w="9525">
          <a:noFill/>
          <a:miter lim="800000"/>
          <a:headEnd/>
          <a:tailEnd/>
        </a:ln>
      </xdr:spPr>
    </xdr:pic>
    <xdr:clientData/>
  </xdr:twoCellAnchor>
  <xdr:twoCellAnchor>
    <xdr:from>
      <xdr:col>5</xdr:col>
      <xdr:colOff>619125</xdr:colOff>
      <xdr:row>158</xdr:row>
      <xdr:rowOff>85725</xdr:rowOff>
    </xdr:from>
    <xdr:to>
      <xdr:col>7</xdr:col>
      <xdr:colOff>733425</xdr:colOff>
      <xdr:row>158</xdr:row>
      <xdr:rowOff>85725</xdr:rowOff>
    </xdr:to>
    <xdr:sp macro="" textlink="">
      <xdr:nvSpPr>
        <xdr:cNvPr id="7" name="Conector reto 3"/>
        <xdr:cNvSpPr>
          <a:spLocks noChangeShapeType="1"/>
        </xdr:cNvSpPr>
      </xdr:nvSpPr>
      <xdr:spPr bwMode="auto">
        <a:xfrm>
          <a:off x="7581900" y="34699575"/>
          <a:ext cx="1419225" cy="0"/>
        </a:xfrm>
        <a:prstGeom prst="line">
          <a:avLst/>
        </a:prstGeom>
        <a:noFill/>
        <a:ln w="9360">
          <a:solidFill>
            <a:srgbClr val="000000"/>
          </a:solidFill>
          <a:round/>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247764</xdr:colOff>
      <xdr:row>0</xdr:row>
      <xdr:rowOff>38100</xdr:rowOff>
    </xdr:from>
    <xdr:to>
      <xdr:col>7</xdr:col>
      <xdr:colOff>597958</xdr:colOff>
      <xdr:row>3</xdr:row>
      <xdr:rowOff>155574</xdr:rowOff>
    </xdr:to>
    <xdr:pic>
      <xdr:nvPicPr>
        <xdr:cNvPr id="2" name="Imagem 4"/>
        <xdr:cNvPicPr>
          <a:picLocks noChangeAspect="1"/>
        </xdr:cNvPicPr>
      </xdr:nvPicPr>
      <xdr:blipFill>
        <a:blip xmlns:r="http://schemas.openxmlformats.org/officeDocument/2006/relationships" r:embed="rId1"/>
        <a:srcRect r="59921"/>
        <a:stretch>
          <a:fillRect/>
        </a:stretch>
      </xdr:blipFill>
      <xdr:spPr bwMode="auto">
        <a:xfrm>
          <a:off x="5629389" y="38100"/>
          <a:ext cx="1626544" cy="641349"/>
        </a:xfrm>
        <a:prstGeom prst="rect">
          <a:avLst/>
        </a:prstGeom>
        <a:noFill/>
        <a:ln w="9525">
          <a:noFill/>
          <a:miter lim="800000"/>
          <a:headEnd/>
          <a:tailEnd/>
        </a:ln>
      </xdr:spPr>
    </xdr:pic>
    <xdr:clientData/>
  </xdr:twoCellAnchor>
  <xdr:twoCellAnchor>
    <xdr:from>
      <xdr:col>6</xdr:col>
      <xdr:colOff>123825</xdr:colOff>
      <xdr:row>48</xdr:row>
      <xdr:rowOff>114300</xdr:rowOff>
    </xdr:from>
    <xdr:to>
      <xdr:col>7</xdr:col>
      <xdr:colOff>762000</xdr:colOff>
      <xdr:row>48</xdr:row>
      <xdr:rowOff>114300</xdr:rowOff>
    </xdr:to>
    <xdr:sp macro="" textlink="">
      <xdr:nvSpPr>
        <xdr:cNvPr id="3" name="Conector reto 3"/>
        <xdr:cNvSpPr>
          <a:spLocks noChangeShapeType="1"/>
        </xdr:cNvSpPr>
      </xdr:nvSpPr>
      <xdr:spPr bwMode="auto">
        <a:xfrm>
          <a:off x="7724775" y="30603825"/>
          <a:ext cx="1304925" cy="0"/>
        </a:xfrm>
        <a:prstGeom prst="line">
          <a:avLst/>
        </a:prstGeom>
        <a:noFill/>
        <a:ln w="9360">
          <a:solidFill>
            <a:srgbClr val="000000"/>
          </a:solidFill>
          <a:round/>
          <a:headEnd/>
          <a:tailEnd/>
        </a:ln>
        <a:effectLst/>
      </xdr:spPr>
    </xdr:sp>
    <xdr:clientData/>
  </xdr:twoCellAnchor>
  <xdr:twoCellAnchor>
    <xdr:from>
      <xdr:col>6</xdr:col>
      <xdr:colOff>0</xdr:colOff>
      <xdr:row>56</xdr:row>
      <xdr:rowOff>19050</xdr:rowOff>
    </xdr:from>
    <xdr:to>
      <xdr:col>8</xdr:col>
      <xdr:colOff>0</xdr:colOff>
      <xdr:row>56</xdr:row>
      <xdr:rowOff>19050</xdr:rowOff>
    </xdr:to>
    <xdr:sp macro="" textlink="">
      <xdr:nvSpPr>
        <xdr:cNvPr id="4" name="Conector reto 3"/>
        <xdr:cNvSpPr>
          <a:spLocks noChangeShapeType="1"/>
        </xdr:cNvSpPr>
      </xdr:nvSpPr>
      <xdr:spPr bwMode="auto">
        <a:xfrm>
          <a:off x="5981700" y="9991725"/>
          <a:ext cx="1285875" cy="0"/>
        </a:xfrm>
        <a:prstGeom prst="line">
          <a:avLst/>
        </a:prstGeom>
        <a:noFill/>
        <a:ln w="9360">
          <a:solidFill>
            <a:srgbClr val="000000"/>
          </a:solidFill>
          <a:round/>
          <a:headEnd/>
          <a:tailEnd/>
        </a:ln>
        <a:effec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andre/Documents/ALEXANDRE%20Dos%20Sil/Ob_AmplEMEIEFAmalia/0.%20CD%20para%20Licitar%20Amplia&#231;&#227;o%20Escola%20Am&#225;lia/OR&#199;AMENTO%20E%20MEMORIAL/Planilha%20Or&#231;ament&#225;r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xandre/Documents/ALEXANDRE%20Dos%20Sil/OR&#199;AMENTOS%202019/Banheiro%20Lago%20Uniao/Lago%20Uni&#227;o%20-%20Predio%20Ad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ilha orçamentária"/>
      <sheetName val="ITENS DE RELEVANCIA"/>
      <sheetName val="Cronograma"/>
      <sheetName val="Composição"/>
      <sheetName val="Cotação"/>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lanilha Orçamentária"/>
      <sheetName val="Cronograma"/>
      <sheetName val="Memorial"/>
    </sheetNames>
    <sheetDataSet>
      <sheetData sheetId="0">
        <row r="11">
          <cell r="A11" t="str">
            <v>1</v>
          </cell>
          <cell r="D11" t="str">
            <v>SERVIÇOS PRELIMINARES</v>
          </cell>
        </row>
        <row r="25">
          <cell r="A25" t="str">
            <v>2</v>
          </cell>
          <cell r="D25" t="str">
            <v>INFRA ESTRUTURA</v>
          </cell>
        </row>
        <row r="39">
          <cell r="A39" t="str">
            <v>3</v>
          </cell>
          <cell r="D39" t="str">
            <v>SUPERESTRUTURA</v>
          </cell>
        </row>
        <row r="46">
          <cell r="A46" t="str">
            <v>4</v>
          </cell>
        </row>
        <row r="51">
          <cell r="A51" t="str">
            <v>5</v>
          </cell>
          <cell r="D51" t="str">
            <v>COBERTURA</v>
          </cell>
        </row>
        <row r="57">
          <cell r="A57" t="str">
            <v>6</v>
          </cell>
          <cell r="D57" t="str">
            <v>ESQUADRIAS METÁLICAS</v>
          </cell>
        </row>
        <row r="67">
          <cell r="D67" t="str">
            <v>INSTALAÇÕES HIDRAULICAS</v>
          </cell>
        </row>
        <row r="101">
          <cell r="D101" t="str">
            <v>INSTALAÇÕES ELÉTRICAS</v>
          </cell>
        </row>
        <row r="118">
          <cell r="D118" t="str">
            <v>REVESTIMENTO DE FORROS</v>
          </cell>
        </row>
        <row r="123">
          <cell r="D123" t="str">
            <v xml:space="preserve">REVESTIMENTO DE PAREDES </v>
          </cell>
        </row>
        <row r="129">
          <cell r="D129" t="str">
            <v>PISOS</v>
          </cell>
        </row>
        <row r="137">
          <cell r="D137" t="str">
            <v>VIDROS</v>
          </cell>
        </row>
        <row r="141">
          <cell r="D141" t="str">
            <v>PINTURA</v>
          </cell>
        </row>
        <row r="147">
          <cell r="D147" t="str">
            <v>SERVIÇOS COMPLEMENTARES</v>
          </cell>
        </row>
      </sheetData>
      <sheetData sheetId="1"/>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63"/>
  <sheetViews>
    <sheetView tabSelected="1" view="pageBreakPreview" topLeftCell="A121" zoomScaleSheetLayoutView="100" workbookViewId="0">
      <selection activeCell="D133" sqref="D133"/>
    </sheetView>
  </sheetViews>
  <sheetFormatPr defaultRowHeight="12.75"/>
  <cols>
    <col min="1" max="1" width="9.7109375" style="1" customWidth="1"/>
    <col min="2" max="2" width="9.85546875" style="94" customWidth="1"/>
    <col min="3" max="3" width="9.85546875" style="1" customWidth="1"/>
    <col min="4" max="4" width="66.140625" style="2" customWidth="1"/>
    <col min="5" max="5" width="8.85546875" style="1" customWidth="1"/>
    <col min="6" max="6" width="9.5703125" style="3" customWidth="1"/>
    <col min="7" max="7" width="10" style="4" customWidth="1"/>
    <col min="8" max="8" width="11.7109375" style="5" customWidth="1"/>
    <col min="9" max="9" width="17.85546875" style="21" customWidth="1"/>
    <col min="10" max="10" width="48.7109375" style="6" customWidth="1"/>
    <col min="11" max="16" width="9.140625" style="6"/>
    <col min="17" max="16384" width="9.140625" style="7"/>
  </cols>
  <sheetData>
    <row r="1" spans="1:16" ht="19.7" customHeight="1">
      <c r="D1" s="9"/>
      <c r="E1" s="9"/>
      <c r="F1" s="9"/>
      <c r="G1" s="9"/>
      <c r="H1" s="9"/>
      <c r="I1" s="8"/>
      <c r="J1" s="7"/>
      <c r="K1" s="7"/>
      <c r="L1" s="7"/>
      <c r="M1" s="7"/>
      <c r="N1" s="7"/>
      <c r="O1" s="7"/>
      <c r="P1" s="7"/>
    </row>
    <row r="2" spans="1:16" ht="16.5">
      <c r="A2" s="129" t="s">
        <v>34</v>
      </c>
      <c r="B2" s="130"/>
      <c r="C2" s="131"/>
      <c r="D2" s="132"/>
      <c r="E2" s="10"/>
      <c r="F2" s="11"/>
    </row>
    <row r="3" spans="1:16" ht="16.5">
      <c r="A3" s="129" t="s">
        <v>144</v>
      </c>
      <c r="B3" s="130"/>
      <c r="C3" s="131"/>
      <c r="D3" s="133"/>
      <c r="E3" s="10"/>
      <c r="F3" s="11"/>
    </row>
    <row r="4" spans="1:16" ht="16.5">
      <c r="A4" s="129" t="s">
        <v>145</v>
      </c>
      <c r="B4" s="130"/>
      <c r="C4" s="131"/>
      <c r="D4" s="133"/>
      <c r="F4" s="11"/>
    </row>
    <row r="5" spans="1:16">
      <c r="A5" s="151" t="s">
        <v>242</v>
      </c>
      <c r="B5" s="95"/>
      <c r="C5" s="13"/>
      <c r="D5" s="12"/>
      <c r="E5" s="100"/>
      <c r="F5" s="105"/>
      <c r="G5" s="101"/>
    </row>
    <row r="6" spans="1:16" ht="15.75">
      <c r="A6" s="222" t="s">
        <v>6</v>
      </c>
      <c r="B6" s="223"/>
      <c r="C6" s="223"/>
      <c r="D6" s="223"/>
      <c r="E6" s="223"/>
      <c r="F6" s="223"/>
      <c r="G6" s="223"/>
      <c r="H6" s="224"/>
    </row>
    <row r="7" spans="1:16">
      <c r="A7" s="14"/>
      <c r="B7" s="96"/>
      <c r="C7" s="14"/>
      <c r="D7" s="15"/>
      <c r="E7" s="14"/>
      <c r="F7" s="16"/>
      <c r="G7" s="17"/>
      <c r="H7" s="18"/>
    </row>
    <row r="8" spans="1:16" s="20" customFormat="1" ht="25.5">
      <c r="A8" s="169" t="s">
        <v>7</v>
      </c>
      <c r="B8" s="170" t="s">
        <v>8</v>
      </c>
      <c r="C8" s="169" t="s">
        <v>9</v>
      </c>
      <c r="D8" s="171" t="s">
        <v>10</v>
      </c>
      <c r="E8" s="169" t="s">
        <v>11</v>
      </c>
      <c r="F8" s="172" t="s">
        <v>1</v>
      </c>
      <c r="G8" s="173" t="s">
        <v>12</v>
      </c>
      <c r="H8" s="174" t="s">
        <v>13</v>
      </c>
      <c r="I8" s="19"/>
      <c r="J8" s="19"/>
      <c r="K8" s="19"/>
      <c r="L8" s="19"/>
      <c r="M8" s="19"/>
      <c r="N8" s="19"/>
      <c r="O8" s="19"/>
      <c r="P8" s="19"/>
    </row>
    <row r="9" spans="1:16">
      <c r="A9" s="200" t="s">
        <v>108</v>
      </c>
      <c r="B9" s="120"/>
      <c r="C9" s="121"/>
      <c r="D9" s="187" t="s">
        <v>78</v>
      </c>
      <c r="E9" s="72"/>
      <c r="F9" s="73"/>
      <c r="G9" s="74"/>
      <c r="H9" s="75"/>
    </row>
    <row r="10" spans="1:16">
      <c r="A10" s="117" t="s">
        <v>113</v>
      </c>
      <c r="B10" s="90" t="s">
        <v>149</v>
      </c>
      <c r="C10" s="109" t="s">
        <v>147</v>
      </c>
      <c r="D10" s="118" t="s">
        <v>233</v>
      </c>
      <c r="E10" s="119" t="s">
        <v>54</v>
      </c>
      <c r="F10" s="73">
        <v>6</v>
      </c>
      <c r="G10" s="74">
        <v>154.02000000000001</v>
      </c>
      <c r="H10" s="75">
        <f>F10*G10</f>
        <v>924.12000000000012</v>
      </c>
      <c r="I10" s="6"/>
    </row>
    <row r="11" spans="1:16">
      <c r="A11" s="117" t="s">
        <v>55</v>
      </c>
      <c r="B11" s="90" t="s">
        <v>146</v>
      </c>
      <c r="C11" s="109" t="s">
        <v>147</v>
      </c>
      <c r="D11" s="118" t="s">
        <v>148</v>
      </c>
      <c r="E11" s="119" t="s">
        <v>54</v>
      </c>
      <c r="F11" s="73">
        <v>32.328000000000003</v>
      </c>
      <c r="G11" s="74">
        <v>5.73</v>
      </c>
      <c r="H11" s="75">
        <f>F11*G11</f>
        <v>185.23944000000003</v>
      </c>
      <c r="I11" s="6"/>
    </row>
    <row r="12" spans="1:16">
      <c r="A12" s="117" t="s">
        <v>187</v>
      </c>
      <c r="B12" s="90" t="s">
        <v>150</v>
      </c>
      <c r="C12" s="109" t="s">
        <v>147</v>
      </c>
      <c r="D12" s="118" t="s">
        <v>151</v>
      </c>
      <c r="E12" s="119" t="s">
        <v>54</v>
      </c>
      <c r="F12" s="73">
        <v>26.94</v>
      </c>
      <c r="G12" s="74">
        <v>13.15</v>
      </c>
      <c r="H12" s="75">
        <f>F12*G12</f>
        <v>354.26100000000002</v>
      </c>
      <c r="I12" s="6"/>
    </row>
    <row r="13" spans="1:16">
      <c r="A13" s="117" t="s">
        <v>188</v>
      </c>
      <c r="B13" s="90">
        <v>100981</v>
      </c>
      <c r="C13" s="109" t="s">
        <v>2</v>
      </c>
      <c r="D13" s="118" t="s">
        <v>152</v>
      </c>
      <c r="E13" s="119" t="s">
        <v>77</v>
      </c>
      <c r="F13" s="73">
        <v>5.282</v>
      </c>
      <c r="G13" s="74">
        <v>7.54</v>
      </c>
      <c r="H13" s="75">
        <f>F13*G13</f>
        <v>39.826279999999997</v>
      </c>
      <c r="I13" s="6"/>
    </row>
    <row r="14" spans="1:16" s="6" customFormat="1">
      <c r="A14" s="117"/>
      <c r="B14" s="90"/>
      <c r="C14" s="109"/>
      <c r="D14" s="146" t="s">
        <v>33</v>
      </c>
      <c r="E14" s="201" t="s">
        <v>108</v>
      </c>
      <c r="F14" s="127"/>
      <c r="G14" s="84"/>
      <c r="H14" s="149">
        <f>SUM(H10:H13)</f>
        <v>1503.4467200000001</v>
      </c>
    </row>
    <row r="15" spans="1:16">
      <c r="A15" s="117"/>
      <c r="B15" s="90"/>
      <c r="C15" s="109"/>
      <c r="D15" s="118"/>
      <c r="E15" s="119"/>
      <c r="F15" s="73"/>
      <c r="G15" s="74"/>
      <c r="H15" s="77"/>
      <c r="I15" s="6"/>
    </row>
    <row r="16" spans="1:16">
      <c r="A16" s="200" t="s">
        <v>109</v>
      </c>
      <c r="B16" s="93"/>
      <c r="C16" s="108"/>
      <c r="D16" s="187" t="s">
        <v>114</v>
      </c>
      <c r="E16" s="126"/>
      <c r="F16" s="127"/>
      <c r="G16" s="84"/>
      <c r="H16" s="80"/>
      <c r="I16" s="6"/>
    </row>
    <row r="17" spans="1:16" s="111" customFormat="1" ht="25.5">
      <c r="A17" s="117" t="s">
        <v>189</v>
      </c>
      <c r="B17" s="90">
        <v>97101</v>
      </c>
      <c r="C17" s="109" t="s">
        <v>2</v>
      </c>
      <c r="D17" s="118" t="s">
        <v>153</v>
      </c>
      <c r="E17" s="119" t="s">
        <v>54</v>
      </c>
      <c r="F17" s="73">
        <v>26.94</v>
      </c>
      <c r="G17" s="74">
        <v>155.47999999999999</v>
      </c>
      <c r="H17" s="77">
        <f>F17*G17</f>
        <v>4188.6311999999998</v>
      </c>
      <c r="I17" s="110"/>
      <c r="J17" s="110"/>
      <c r="K17" s="110"/>
      <c r="L17" s="110"/>
      <c r="M17" s="110"/>
      <c r="N17" s="110"/>
      <c r="O17" s="110"/>
      <c r="P17" s="110"/>
    </row>
    <row r="18" spans="1:16" s="6" customFormat="1" ht="38.25">
      <c r="A18" s="117" t="s">
        <v>190</v>
      </c>
      <c r="B18" s="90">
        <v>101165</v>
      </c>
      <c r="C18" s="109" t="s">
        <v>2</v>
      </c>
      <c r="D18" s="118" t="s">
        <v>154</v>
      </c>
      <c r="E18" s="119" t="s">
        <v>77</v>
      </c>
      <c r="F18" s="73">
        <v>0.57600000000000007</v>
      </c>
      <c r="G18" s="74">
        <v>756.12</v>
      </c>
      <c r="H18" s="77">
        <f>F18*G18</f>
        <v>435.52512000000007</v>
      </c>
    </row>
    <row r="19" spans="1:16" s="6" customFormat="1" ht="25.5">
      <c r="A19" s="117" t="s">
        <v>115</v>
      </c>
      <c r="B19" s="90">
        <v>98557</v>
      </c>
      <c r="C19" s="109" t="s">
        <v>2</v>
      </c>
      <c r="D19" s="118" t="s">
        <v>155</v>
      </c>
      <c r="E19" s="119" t="s">
        <v>54</v>
      </c>
      <c r="F19" s="73">
        <v>8.64</v>
      </c>
      <c r="G19" s="74">
        <v>37.71</v>
      </c>
      <c r="H19" s="77">
        <f>F19*G19</f>
        <v>325.81440000000003</v>
      </c>
    </row>
    <row r="20" spans="1:16" s="6" customFormat="1" ht="13.9" customHeight="1">
      <c r="A20" s="117" t="s">
        <v>191</v>
      </c>
      <c r="B20" s="90" t="s">
        <v>80</v>
      </c>
      <c r="C20" s="109" t="s">
        <v>147</v>
      </c>
      <c r="D20" s="118" t="s">
        <v>79</v>
      </c>
      <c r="E20" s="119" t="s">
        <v>77</v>
      </c>
      <c r="F20" s="73">
        <v>4.8492000000000006</v>
      </c>
      <c r="G20" s="74">
        <v>13.55</v>
      </c>
      <c r="H20" s="77">
        <f>F20*G20</f>
        <v>65.706660000000014</v>
      </c>
    </row>
    <row r="21" spans="1:16" s="22" customFormat="1">
      <c r="A21" s="117"/>
      <c r="B21" s="90"/>
      <c r="C21" s="109"/>
      <c r="D21" s="146" t="s">
        <v>33</v>
      </c>
      <c r="E21" s="201" t="s">
        <v>109</v>
      </c>
      <c r="F21" s="73"/>
      <c r="G21" s="74"/>
      <c r="H21" s="149">
        <f>SUM(H17:H20)</f>
        <v>5015.6773800000001</v>
      </c>
    </row>
    <row r="22" spans="1:16" s="112" customFormat="1">
      <c r="A22" s="117"/>
      <c r="B22" s="90"/>
      <c r="C22" s="109"/>
      <c r="D22" s="118"/>
      <c r="E22" s="119"/>
      <c r="F22" s="73"/>
      <c r="G22" s="74"/>
      <c r="H22" s="77"/>
      <c r="I22" s="6"/>
      <c r="J22" s="6"/>
      <c r="K22" s="6"/>
      <c r="L22" s="6"/>
      <c r="M22" s="6"/>
      <c r="N22" s="6"/>
      <c r="O22" s="6"/>
      <c r="P22" s="6"/>
    </row>
    <row r="23" spans="1:16" s="6" customFormat="1">
      <c r="A23" s="200" t="s">
        <v>96</v>
      </c>
      <c r="B23" s="93"/>
      <c r="C23" s="108"/>
      <c r="D23" s="187" t="s">
        <v>82</v>
      </c>
      <c r="E23" s="119"/>
      <c r="F23" s="73"/>
      <c r="G23" s="74"/>
      <c r="H23" s="77"/>
    </row>
    <row r="24" spans="1:16" s="113" customFormat="1" ht="38.25">
      <c r="A24" s="117" t="s">
        <v>97</v>
      </c>
      <c r="B24" s="90">
        <v>101964</v>
      </c>
      <c r="C24" s="109" t="s">
        <v>2</v>
      </c>
      <c r="D24" s="118" t="s">
        <v>163</v>
      </c>
      <c r="E24" s="119" t="s">
        <v>54</v>
      </c>
      <c r="F24" s="73">
        <v>25.64</v>
      </c>
      <c r="G24" s="74">
        <v>159.71</v>
      </c>
      <c r="H24" s="77">
        <f>F24*G24</f>
        <v>4094.9644000000003</v>
      </c>
      <c r="I24" s="6"/>
      <c r="J24" s="6"/>
      <c r="K24" s="6"/>
      <c r="L24" s="6"/>
      <c r="M24" s="6"/>
      <c r="N24" s="6"/>
      <c r="O24" s="6"/>
      <c r="P24" s="6"/>
    </row>
    <row r="25" spans="1:16" s="6" customFormat="1">
      <c r="A25" s="117"/>
      <c r="B25" s="90"/>
      <c r="C25" s="109"/>
      <c r="D25" s="146" t="s">
        <v>33</v>
      </c>
      <c r="E25" s="201" t="s">
        <v>96</v>
      </c>
      <c r="F25" s="73"/>
      <c r="G25" s="74"/>
      <c r="H25" s="149">
        <f>SUM(H24:H24)</f>
        <v>4094.9644000000003</v>
      </c>
    </row>
    <row r="26" spans="1:16">
      <c r="A26" s="117"/>
      <c r="B26" s="90"/>
      <c r="C26" s="109"/>
      <c r="D26" s="118"/>
      <c r="E26" s="119"/>
      <c r="F26" s="73"/>
      <c r="G26" s="74"/>
      <c r="H26" s="77"/>
      <c r="I26" s="6"/>
    </row>
    <row r="27" spans="1:16" s="6" customFormat="1">
      <c r="A27" s="200" t="s">
        <v>98</v>
      </c>
      <c r="B27" s="90"/>
      <c r="C27" s="109"/>
      <c r="D27" s="187" t="s">
        <v>83</v>
      </c>
      <c r="E27" s="119"/>
      <c r="F27" s="73"/>
      <c r="G27" s="74"/>
      <c r="H27" s="77"/>
    </row>
    <row r="28" spans="1:16" s="6" customFormat="1" ht="38.25">
      <c r="A28" s="117" t="s">
        <v>99</v>
      </c>
      <c r="B28" s="90">
        <v>89480</v>
      </c>
      <c r="C28" s="109" t="s">
        <v>2</v>
      </c>
      <c r="D28" s="150" t="s">
        <v>156</v>
      </c>
      <c r="E28" s="119" t="s">
        <v>54</v>
      </c>
      <c r="F28" s="73">
        <v>56.08</v>
      </c>
      <c r="G28" s="74">
        <v>112.32</v>
      </c>
      <c r="H28" s="77">
        <f>F28*G28</f>
        <v>6298.9055999999991</v>
      </c>
    </row>
    <row r="29" spans="1:16" ht="25.5">
      <c r="A29" s="117" t="s">
        <v>100</v>
      </c>
      <c r="B29" s="90">
        <v>93188</v>
      </c>
      <c r="C29" s="109" t="s">
        <v>2</v>
      </c>
      <c r="D29" s="118" t="s">
        <v>36</v>
      </c>
      <c r="E29" s="119" t="s">
        <v>4</v>
      </c>
      <c r="F29" s="73">
        <v>17.8</v>
      </c>
      <c r="G29" s="74">
        <v>83.85</v>
      </c>
      <c r="H29" s="77">
        <f>F29*G29</f>
        <v>1492.53</v>
      </c>
      <c r="I29" s="6"/>
    </row>
    <row r="30" spans="1:16" s="6" customFormat="1">
      <c r="A30" s="117"/>
      <c r="B30" s="90"/>
      <c r="C30" s="109"/>
      <c r="D30" s="146" t="s">
        <v>33</v>
      </c>
      <c r="E30" s="201" t="s">
        <v>98</v>
      </c>
      <c r="F30" s="73"/>
      <c r="G30" s="74"/>
      <c r="H30" s="149">
        <f>SUM(H28:H29)</f>
        <v>7791.4355999999989</v>
      </c>
    </row>
    <row r="31" spans="1:16" s="6" customFormat="1">
      <c r="A31" s="117"/>
      <c r="B31" s="90"/>
      <c r="C31" s="109"/>
      <c r="D31" s="118"/>
      <c r="E31" s="119"/>
      <c r="F31" s="73"/>
      <c r="G31" s="74"/>
      <c r="H31" s="77"/>
    </row>
    <row r="32" spans="1:16">
      <c r="A32" s="200" t="s">
        <v>101</v>
      </c>
      <c r="B32" s="93"/>
      <c r="C32" s="108"/>
      <c r="D32" s="187" t="s">
        <v>84</v>
      </c>
      <c r="E32" s="126"/>
      <c r="F32" s="127"/>
      <c r="G32" s="84"/>
      <c r="H32" s="80"/>
      <c r="I32" s="6"/>
    </row>
    <row r="33" spans="1:16" ht="38.25">
      <c r="A33" s="117" t="s">
        <v>184</v>
      </c>
      <c r="B33" s="90">
        <v>92543</v>
      </c>
      <c r="C33" s="109" t="s">
        <v>2</v>
      </c>
      <c r="D33" s="118" t="s">
        <v>235</v>
      </c>
      <c r="E33" s="119" t="s">
        <v>38</v>
      </c>
      <c r="F33" s="73">
        <v>22.79</v>
      </c>
      <c r="G33" s="74">
        <v>23.66</v>
      </c>
      <c r="H33" s="77">
        <f>F33*G33</f>
        <v>539.21140000000003</v>
      </c>
      <c r="I33" s="6"/>
    </row>
    <row r="34" spans="1:16" s="6" customFormat="1" ht="25.5">
      <c r="A34" s="117" t="s">
        <v>185</v>
      </c>
      <c r="B34" s="90">
        <v>94213</v>
      </c>
      <c r="C34" s="109" t="s">
        <v>2</v>
      </c>
      <c r="D34" s="118" t="s">
        <v>158</v>
      </c>
      <c r="E34" s="119" t="s">
        <v>54</v>
      </c>
      <c r="F34" s="73">
        <v>22.79</v>
      </c>
      <c r="G34" s="74">
        <v>96.55</v>
      </c>
      <c r="H34" s="77">
        <f>F34*G34</f>
        <v>2200.3744999999999</v>
      </c>
    </row>
    <row r="35" spans="1:16" s="6" customFormat="1">
      <c r="A35" s="117" t="s">
        <v>56</v>
      </c>
      <c r="B35" s="90">
        <v>94231</v>
      </c>
      <c r="C35" s="109" t="s">
        <v>2</v>
      </c>
      <c r="D35" s="118" t="s">
        <v>157</v>
      </c>
      <c r="E35" s="119" t="s">
        <v>4</v>
      </c>
      <c r="F35" s="73">
        <v>20.18</v>
      </c>
      <c r="G35" s="74">
        <v>64.239999999999995</v>
      </c>
      <c r="H35" s="77">
        <f>F35*G35</f>
        <v>1296.3631999999998</v>
      </c>
    </row>
    <row r="36" spans="1:16" s="22" customFormat="1" ht="25.5">
      <c r="A36" s="117" t="s">
        <v>186</v>
      </c>
      <c r="B36" s="90">
        <v>94228</v>
      </c>
      <c r="C36" s="109" t="s">
        <v>2</v>
      </c>
      <c r="D36" s="118" t="s">
        <v>37</v>
      </c>
      <c r="E36" s="119" t="s">
        <v>4</v>
      </c>
      <c r="F36" s="73">
        <v>6.3999999999999995</v>
      </c>
      <c r="G36" s="74">
        <v>109.72</v>
      </c>
      <c r="H36" s="77">
        <f>F36*G36</f>
        <v>702.20799999999997</v>
      </c>
    </row>
    <row r="37" spans="1:16" s="114" customFormat="1">
      <c r="A37" s="117"/>
      <c r="B37" s="90"/>
      <c r="C37" s="109"/>
      <c r="D37" s="146" t="s">
        <v>33</v>
      </c>
      <c r="E37" s="201" t="s">
        <v>101</v>
      </c>
      <c r="F37" s="73"/>
      <c r="G37" s="74"/>
      <c r="H37" s="149">
        <f>SUM(H33:H36)</f>
        <v>4738.1570999999994</v>
      </c>
      <c r="I37" s="22"/>
      <c r="J37" s="22"/>
      <c r="K37" s="22"/>
      <c r="L37" s="22"/>
      <c r="M37" s="22"/>
      <c r="N37" s="22"/>
      <c r="O37" s="22"/>
      <c r="P37" s="22"/>
    </row>
    <row r="38" spans="1:16" s="6" customFormat="1">
      <c r="A38" s="117"/>
      <c r="B38" s="90"/>
      <c r="C38" s="109"/>
      <c r="D38" s="118"/>
      <c r="E38" s="119"/>
      <c r="F38" s="73"/>
      <c r="G38" s="74"/>
      <c r="H38" s="77"/>
    </row>
    <row r="39" spans="1:16" s="6" customFormat="1">
      <c r="A39" s="200" t="s">
        <v>102</v>
      </c>
      <c r="B39" s="90"/>
      <c r="C39" s="109"/>
      <c r="D39" s="187" t="s">
        <v>85</v>
      </c>
      <c r="E39" s="119"/>
      <c r="F39" s="73"/>
      <c r="G39" s="74"/>
      <c r="H39" s="77"/>
    </row>
    <row r="40" spans="1:16" s="6" customFormat="1" ht="25.5">
      <c r="A40" s="117" t="s">
        <v>103</v>
      </c>
      <c r="B40" s="90">
        <v>91341</v>
      </c>
      <c r="C40" s="109" t="s">
        <v>2</v>
      </c>
      <c r="D40" s="118" t="s">
        <v>159</v>
      </c>
      <c r="E40" s="119" t="s">
        <v>54</v>
      </c>
      <c r="F40" s="73">
        <v>3.7800000000000002</v>
      </c>
      <c r="G40" s="74">
        <v>645.53</v>
      </c>
      <c r="H40" s="77">
        <f>F40*G40</f>
        <v>2440.1034</v>
      </c>
    </row>
    <row r="41" spans="1:16" s="6" customFormat="1" ht="38.25">
      <c r="A41" s="117" t="s">
        <v>57</v>
      </c>
      <c r="B41" s="90">
        <v>94569</v>
      </c>
      <c r="C41" s="109" t="s">
        <v>2</v>
      </c>
      <c r="D41" s="118" t="s">
        <v>162</v>
      </c>
      <c r="E41" s="119" t="s">
        <v>54</v>
      </c>
      <c r="F41" s="73">
        <v>1.4</v>
      </c>
      <c r="G41" s="74">
        <v>641.82000000000005</v>
      </c>
      <c r="H41" s="77">
        <f>F41*G41</f>
        <v>898.548</v>
      </c>
    </row>
    <row r="42" spans="1:16" s="6" customFormat="1">
      <c r="A42" s="117"/>
      <c r="B42" s="90"/>
      <c r="C42" s="109"/>
      <c r="D42" s="146" t="s">
        <v>33</v>
      </c>
      <c r="E42" s="201" t="s">
        <v>102</v>
      </c>
      <c r="F42" s="73"/>
      <c r="G42" s="74"/>
      <c r="H42" s="149">
        <f>SUM(H40:H41)</f>
        <v>3338.6513999999997</v>
      </c>
    </row>
    <row r="43" spans="1:16">
      <c r="A43" s="117"/>
      <c r="B43" s="90"/>
      <c r="C43" s="109"/>
      <c r="D43" s="118"/>
      <c r="E43" s="119"/>
      <c r="F43" s="73"/>
      <c r="G43" s="74"/>
      <c r="H43" s="77"/>
      <c r="I43" s="6"/>
    </row>
    <row r="44" spans="1:16" s="23" customFormat="1">
      <c r="A44" s="200" t="s">
        <v>232</v>
      </c>
      <c r="B44" s="93"/>
      <c r="C44" s="108"/>
      <c r="D44" s="187" t="s">
        <v>116</v>
      </c>
      <c r="E44" s="119"/>
      <c r="F44" s="73"/>
      <c r="G44" s="74"/>
      <c r="H44" s="77"/>
    </row>
    <row r="45" spans="1:16" s="24" customFormat="1">
      <c r="A45" s="122" t="s">
        <v>192</v>
      </c>
      <c r="B45" s="91"/>
      <c r="C45" s="123"/>
      <c r="D45" s="124" t="s">
        <v>86</v>
      </c>
      <c r="E45" s="119"/>
      <c r="F45" s="73"/>
      <c r="G45" s="74"/>
      <c r="H45" s="77"/>
    </row>
    <row r="46" spans="1:16" s="6" customFormat="1" ht="38.25">
      <c r="A46" s="117" t="s">
        <v>193</v>
      </c>
      <c r="B46" s="90">
        <v>97901</v>
      </c>
      <c r="C46" s="109" t="s">
        <v>2</v>
      </c>
      <c r="D46" s="118" t="s">
        <v>181</v>
      </c>
      <c r="E46" s="119" t="s">
        <v>38</v>
      </c>
      <c r="F46" s="128">
        <v>1</v>
      </c>
      <c r="G46" s="74">
        <v>295.86</v>
      </c>
      <c r="H46" s="77">
        <f>F46*G46</f>
        <v>295.86</v>
      </c>
    </row>
    <row r="47" spans="1:16" s="23" customFormat="1">
      <c r="A47" s="117" t="s">
        <v>194</v>
      </c>
      <c r="B47" s="90">
        <v>89482</v>
      </c>
      <c r="C47" s="109" t="s">
        <v>2</v>
      </c>
      <c r="D47" s="118" t="s">
        <v>81</v>
      </c>
      <c r="E47" s="119" t="s">
        <v>38</v>
      </c>
      <c r="F47" s="128">
        <v>2</v>
      </c>
      <c r="G47" s="74">
        <v>38.07</v>
      </c>
      <c r="H47" s="77">
        <f>F47*G47</f>
        <v>76.14</v>
      </c>
    </row>
    <row r="48" spans="1:16" s="23" customFormat="1">
      <c r="A48" s="117" t="s">
        <v>195</v>
      </c>
      <c r="B48" s="90">
        <v>89712</v>
      </c>
      <c r="C48" s="109" t="s">
        <v>2</v>
      </c>
      <c r="D48" s="118" t="s">
        <v>165</v>
      </c>
      <c r="E48" s="119" t="s">
        <v>4</v>
      </c>
      <c r="F48" s="128">
        <v>4.4000000000000004</v>
      </c>
      <c r="G48" s="74">
        <v>31.58</v>
      </c>
      <c r="H48" s="77">
        <f>F48*G48</f>
        <v>138.952</v>
      </c>
      <c r="I48" s="23">
        <f>2+2+5+5+3</f>
        <v>17</v>
      </c>
    </row>
    <row r="49" spans="1:9" s="23" customFormat="1">
      <c r="A49" s="117" t="s">
        <v>196</v>
      </c>
      <c r="B49" s="90">
        <v>89714</v>
      </c>
      <c r="C49" s="109" t="s">
        <v>2</v>
      </c>
      <c r="D49" s="118" t="s">
        <v>166</v>
      </c>
      <c r="E49" s="119" t="s">
        <v>4</v>
      </c>
      <c r="F49" s="128">
        <v>11.9</v>
      </c>
      <c r="G49" s="74">
        <v>60.51</v>
      </c>
      <c r="H49" s="77">
        <f>F49*G49</f>
        <v>720.06899999999996</v>
      </c>
      <c r="I49" s="23">
        <f>5+4.85+4.85+1+11</f>
        <v>26.7</v>
      </c>
    </row>
    <row r="50" spans="1:9" s="22" customFormat="1">
      <c r="A50" s="122" t="s">
        <v>197</v>
      </c>
      <c r="B50" s="91"/>
      <c r="C50" s="123"/>
      <c r="D50" s="124" t="s">
        <v>87</v>
      </c>
      <c r="E50" s="125"/>
      <c r="F50" s="128"/>
      <c r="G50" s="78"/>
      <c r="H50" s="79"/>
    </row>
    <row r="51" spans="1:9" s="22" customFormat="1">
      <c r="A51" s="117" t="s">
        <v>198</v>
      </c>
      <c r="B51" s="90">
        <v>94497</v>
      </c>
      <c r="C51" s="109" t="s">
        <v>2</v>
      </c>
      <c r="D51" s="118" t="s">
        <v>182</v>
      </c>
      <c r="E51" s="119" t="s">
        <v>38</v>
      </c>
      <c r="F51" s="128">
        <v>2</v>
      </c>
      <c r="G51" s="74">
        <v>79.61</v>
      </c>
      <c r="H51" s="77">
        <f>F51*G51</f>
        <v>159.22</v>
      </c>
    </row>
    <row r="52" spans="1:9" s="23" customFormat="1" ht="13.5" customHeight="1">
      <c r="A52" s="117" t="s">
        <v>199</v>
      </c>
      <c r="B52" s="90">
        <v>99635</v>
      </c>
      <c r="C52" s="109" t="s">
        <v>2</v>
      </c>
      <c r="D52" s="118" t="s">
        <v>167</v>
      </c>
      <c r="E52" s="119" t="s">
        <v>38</v>
      </c>
      <c r="F52" s="128">
        <v>2</v>
      </c>
      <c r="G52" s="74">
        <v>336.7</v>
      </c>
      <c r="H52" s="77">
        <f>F52*G52</f>
        <v>673.4</v>
      </c>
    </row>
    <row r="53" spans="1:9" s="23" customFormat="1" ht="25.5">
      <c r="A53" s="117" t="s">
        <v>200</v>
      </c>
      <c r="B53" s="90">
        <v>89402</v>
      </c>
      <c r="C53" s="109" t="s">
        <v>2</v>
      </c>
      <c r="D53" s="118" t="s">
        <v>168</v>
      </c>
      <c r="E53" s="119" t="s">
        <v>4</v>
      </c>
      <c r="F53" s="128">
        <v>18.5</v>
      </c>
      <c r="G53" s="74">
        <v>10.45</v>
      </c>
      <c r="H53" s="77">
        <f>F53*G53</f>
        <v>193.32499999999999</v>
      </c>
      <c r="I53" s="23">
        <f>4.2+2+3.85+4+5.3+3.85+4+5</f>
        <v>32.200000000000003</v>
      </c>
    </row>
    <row r="54" spans="1:9" s="24" customFormat="1" ht="25.5">
      <c r="A54" s="117" t="s">
        <v>201</v>
      </c>
      <c r="B54" s="90">
        <v>89449</v>
      </c>
      <c r="C54" s="109" t="s">
        <v>2</v>
      </c>
      <c r="D54" s="118" t="s">
        <v>169</v>
      </c>
      <c r="E54" s="119" t="s">
        <v>4</v>
      </c>
      <c r="F54" s="128">
        <v>6.2</v>
      </c>
      <c r="G54" s="74">
        <v>21.18</v>
      </c>
      <c r="H54" s="77">
        <f>F54*G54</f>
        <v>131.316</v>
      </c>
      <c r="I54" s="24">
        <f>3.5+5.5+5.5+3.5+5+10+3</f>
        <v>36</v>
      </c>
    </row>
    <row r="55" spans="1:9" s="23" customFormat="1" ht="25.5">
      <c r="A55" s="117" t="s">
        <v>202</v>
      </c>
      <c r="B55" s="90">
        <v>102605</v>
      </c>
      <c r="C55" s="109" t="s">
        <v>2</v>
      </c>
      <c r="D55" s="118" t="s">
        <v>164</v>
      </c>
      <c r="E55" s="119" t="s">
        <v>38</v>
      </c>
      <c r="F55" s="128">
        <v>1</v>
      </c>
      <c r="G55" s="74">
        <v>255.65</v>
      </c>
      <c r="H55" s="77">
        <f>F55*G55</f>
        <v>255.65</v>
      </c>
    </row>
    <row r="56" spans="1:9" s="23" customFormat="1">
      <c r="A56" s="122" t="s">
        <v>203</v>
      </c>
      <c r="B56" s="91"/>
      <c r="C56" s="123"/>
      <c r="D56" s="124" t="s">
        <v>88</v>
      </c>
      <c r="E56" s="125"/>
      <c r="F56" s="128"/>
      <c r="G56" s="78"/>
      <c r="H56" s="79"/>
    </row>
    <row r="57" spans="1:9" s="23" customFormat="1">
      <c r="A57" s="117" t="s">
        <v>204</v>
      </c>
      <c r="B57" s="90">
        <v>89578</v>
      </c>
      <c r="C57" s="109" t="s">
        <v>2</v>
      </c>
      <c r="D57" s="118" t="s">
        <v>170</v>
      </c>
      <c r="E57" s="119" t="s">
        <v>4</v>
      </c>
      <c r="F57" s="128">
        <v>3.2</v>
      </c>
      <c r="G57" s="74">
        <v>55.19</v>
      </c>
      <c r="H57" s="77">
        <f>F57*G57</f>
        <v>176.608</v>
      </c>
    </row>
    <row r="58" spans="1:9" s="23" customFormat="1">
      <c r="A58" s="122" t="s">
        <v>205</v>
      </c>
      <c r="B58" s="91"/>
      <c r="C58" s="123"/>
      <c r="D58" s="124" t="s">
        <v>89</v>
      </c>
      <c r="E58" s="125"/>
      <c r="F58" s="106"/>
      <c r="G58" s="78"/>
      <c r="H58" s="79"/>
    </row>
    <row r="59" spans="1:9" s="23" customFormat="1" ht="25.5">
      <c r="A59" s="117" t="s">
        <v>206</v>
      </c>
      <c r="B59" s="90">
        <v>86913</v>
      </c>
      <c r="C59" s="109" t="s">
        <v>2</v>
      </c>
      <c r="D59" s="118" t="s">
        <v>237</v>
      </c>
      <c r="E59" s="119" t="s">
        <v>38</v>
      </c>
      <c r="F59" s="128">
        <v>2</v>
      </c>
      <c r="G59" s="74">
        <v>40.81</v>
      </c>
      <c r="H59" s="77">
        <f>F59*G59</f>
        <v>81.62</v>
      </c>
    </row>
    <row r="60" spans="1:9" s="23" customFormat="1">
      <c r="A60" s="117" t="s">
        <v>207</v>
      </c>
      <c r="B60" s="90">
        <v>95469</v>
      </c>
      <c r="C60" s="109" t="s">
        <v>2</v>
      </c>
      <c r="D60" s="118" t="s">
        <v>39</v>
      </c>
      <c r="E60" s="119" t="s">
        <v>38</v>
      </c>
      <c r="F60" s="128">
        <v>1</v>
      </c>
      <c r="G60" s="74">
        <v>234.58</v>
      </c>
      <c r="H60" s="77">
        <f t="shared" ref="H60" si="0">F60*G60</f>
        <v>234.58</v>
      </c>
    </row>
    <row r="61" spans="1:9" s="24" customFormat="1" ht="25.5">
      <c r="A61" s="117" t="s">
        <v>208</v>
      </c>
      <c r="B61" s="90">
        <v>86902</v>
      </c>
      <c r="C61" s="109" t="s">
        <v>2</v>
      </c>
      <c r="D61" s="118" t="s">
        <v>95</v>
      </c>
      <c r="E61" s="119" t="s">
        <v>54</v>
      </c>
      <c r="F61" s="128">
        <v>2</v>
      </c>
      <c r="G61" s="74">
        <v>248.4</v>
      </c>
      <c r="H61" s="77">
        <f t="shared" ref="H61:H68" si="1">F61*G61</f>
        <v>496.8</v>
      </c>
    </row>
    <row r="62" spans="1:9" s="23" customFormat="1" ht="38.25">
      <c r="A62" s="117" t="s">
        <v>209</v>
      </c>
      <c r="B62" s="90">
        <v>86906</v>
      </c>
      <c r="C62" s="109" t="s">
        <v>2</v>
      </c>
      <c r="D62" s="118" t="s">
        <v>90</v>
      </c>
      <c r="E62" s="119" t="s">
        <v>38</v>
      </c>
      <c r="F62" s="128">
        <v>1</v>
      </c>
      <c r="G62" s="74">
        <v>54.71</v>
      </c>
      <c r="H62" s="77">
        <f t="shared" si="1"/>
        <v>54.71</v>
      </c>
    </row>
    <row r="63" spans="1:9" s="23" customFormat="1" ht="25.5">
      <c r="A63" s="117" t="s">
        <v>210</v>
      </c>
      <c r="B63" s="168" t="s">
        <v>142</v>
      </c>
      <c r="C63" s="109" t="s">
        <v>147</v>
      </c>
      <c r="D63" s="118" t="s">
        <v>143</v>
      </c>
      <c r="E63" s="119" t="s">
        <v>38</v>
      </c>
      <c r="F63" s="128">
        <v>1</v>
      </c>
      <c r="G63" s="74">
        <v>204.1</v>
      </c>
      <c r="H63" s="77">
        <f t="shared" si="1"/>
        <v>204.1</v>
      </c>
    </row>
    <row r="64" spans="1:9" s="24" customFormat="1" ht="25.5">
      <c r="A64" s="117" t="s">
        <v>211</v>
      </c>
      <c r="B64" s="90" t="s">
        <v>52</v>
      </c>
      <c r="C64" s="109" t="s">
        <v>147</v>
      </c>
      <c r="D64" s="118" t="s">
        <v>92</v>
      </c>
      <c r="E64" s="119" t="s">
        <v>38</v>
      </c>
      <c r="F64" s="128">
        <v>1</v>
      </c>
      <c r="G64" s="74">
        <v>856.66</v>
      </c>
      <c r="H64" s="77">
        <f t="shared" si="1"/>
        <v>856.66</v>
      </c>
    </row>
    <row r="65" spans="1:9" s="24" customFormat="1" ht="25.5">
      <c r="A65" s="117" t="s">
        <v>212</v>
      </c>
      <c r="B65" s="90" t="s">
        <v>93</v>
      </c>
      <c r="C65" s="109" t="s">
        <v>147</v>
      </c>
      <c r="D65" s="118" t="s">
        <v>94</v>
      </c>
      <c r="E65" s="119" t="s">
        <v>38</v>
      </c>
      <c r="F65" s="128">
        <v>5</v>
      </c>
      <c r="G65" s="74">
        <v>162.11000000000001</v>
      </c>
      <c r="H65" s="77">
        <f t="shared" si="1"/>
        <v>810.55000000000007</v>
      </c>
    </row>
    <row r="66" spans="1:9" s="24" customFormat="1">
      <c r="A66" s="117" t="s">
        <v>213</v>
      </c>
      <c r="B66" s="90" t="s">
        <v>112</v>
      </c>
      <c r="C66" s="109" t="s">
        <v>147</v>
      </c>
      <c r="D66" s="118" t="s">
        <v>53</v>
      </c>
      <c r="E66" s="119" t="s">
        <v>38</v>
      </c>
      <c r="F66" s="128">
        <v>2</v>
      </c>
      <c r="G66" s="74">
        <v>60</v>
      </c>
      <c r="H66" s="77">
        <f t="shared" si="1"/>
        <v>120</v>
      </c>
    </row>
    <row r="67" spans="1:9" s="24" customFormat="1">
      <c r="A67" s="117" t="s">
        <v>214</v>
      </c>
      <c r="B67" s="90">
        <v>95547</v>
      </c>
      <c r="C67" s="109" t="s">
        <v>2</v>
      </c>
      <c r="D67" s="118" t="s">
        <v>91</v>
      </c>
      <c r="E67" s="119" t="s">
        <v>38</v>
      </c>
      <c r="F67" s="128">
        <v>2</v>
      </c>
      <c r="G67" s="74">
        <v>71.78</v>
      </c>
      <c r="H67" s="77">
        <f t="shared" si="1"/>
        <v>143.56</v>
      </c>
    </row>
    <row r="68" spans="1:9" s="23" customFormat="1">
      <c r="A68" s="117" t="s">
        <v>238</v>
      </c>
      <c r="B68" s="90" t="s">
        <v>111</v>
      </c>
      <c r="C68" s="109" t="s">
        <v>147</v>
      </c>
      <c r="D68" s="118" t="s">
        <v>110</v>
      </c>
      <c r="E68" s="119" t="s">
        <v>38</v>
      </c>
      <c r="F68" s="128">
        <v>2</v>
      </c>
      <c r="G68" s="74">
        <v>82.77</v>
      </c>
      <c r="H68" s="77">
        <f t="shared" si="1"/>
        <v>165.54</v>
      </c>
    </row>
    <row r="69" spans="1:9" s="24" customFormat="1">
      <c r="A69" s="122" t="s">
        <v>215</v>
      </c>
      <c r="B69" s="90"/>
      <c r="C69" s="109"/>
      <c r="D69" s="124" t="s">
        <v>118</v>
      </c>
      <c r="E69" s="119"/>
      <c r="F69" s="73"/>
      <c r="G69" s="74"/>
      <c r="H69" s="77"/>
    </row>
    <row r="70" spans="1:9" s="6" customFormat="1" ht="25.5">
      <c r="A70" s="117" t="s">
        <v>216</v>
      </c>
      <c r="B70" s="90">
        <v>101909</v>
      </c>
      <c r="C70" s="109" t="s">
        <v>2</v>
      </c>
      <c r="D70" s="118" t="s">
        <v>171</v>
      </c>
      <c r="E70" s="119" t="s">
        <v>38</v>
      </c>
      <c r="F70" s="128">
        <v>1</v>
      </c>
      <c r="G70" s="74">
        <v>191.56</v>
      </c>
      <c r="H70" s="77">
        <f>F70*G70</f>
        <v>191.56</v>
      </c>
    </row>
    <row r="71" spans="1:9" s="23" customFormat="1" ht="14.45" customHeight="1">
      <c r="A71" s="117"/>
      <c r="B71" s="90"/>
      <c r="C71" s="109"/>
      <c r="D71" s="146" t="s">
        <v>33</v>
      </c>
      <c r="E71" s="202">
        <v>7</v>
      </c>
      <c r="F71" s="73"/>
      <c r="G71" s="74"/>
      <c r="H71" s="149">
        <f>SUM(H46:H70)</f>
        <v>6180.2200000000012</v>
      </c>
      <c r="I71" s="144"/>
    </row>
    <row r="72" spans="1:9" s="6" customFormat="1">
      <c r="A72" s="117"/>
      <c r="B72" s="90"/>
      <c r="C72" s="109"/>
      <c r="D72" s="118"/>
      <c r="E72" s="119"/>
      <c r="F72" s="73"/>
      <c r="G72" s="74"/>
      <c r="H72" s="77"/>
      <c r="I72" s="145"/>
    </row>
    <row r="73" spans="1:9" s="23" customFormat="1">
      <c r="A73" s="200" t="s">
        <v>5</v>
      </c>
      <c r="B73" s="93"/>
      <c r="C73" s="108"/>
      <c r="D73" s="187" t="s">
        <v>120</v>
      </c>
      <c r="E73" s="126"/>
      <c r="F73" s="127"/>
      <c r="G73" s="84"/>
      <c r="H73" s="80"/>
    </row>
    <row r="74" spans="1:9" s="23" customFormat="1" ht="14.45" customHeight="1">
      <c r="A74" s="117" t="s">
        <v>104</v>
      </c>
      <c r="B74" s="90">
        <v>91937</v>
      </c>
      <c r="C74" s="109" t="s">
        <v>2</v>
      </c>
      <c r="D74" s="118" t="s">
        <v>43</v>
      </c>
      <c r="E74" s="119" t="s">
        <v>38</v>
      </c>
      <c r="F74" s="128">
        <v>6</v>
      </c>
      <c r="G74" s="74">
        <v>11.29</v>
      </c>
      <c r="H74" s="77">
        <f t="shared" ref="H74:H87" si="2">F74*G74</f>
        <v>67.739999999999995</v>
      </c>
    </row>
    <row r="75" spans="1:9" s="24" customFormat="1">
      <c r="A75" s="117" t="s">
        <v>105</v>
      </c>
      <c r="B75" s="90">
        <v>91940</v>
      </c>
      <c r="C75" s="109" t="s">
        <v>2</v>
      </c>
      <c r="D75" s="118" t="s">
        <v>44</v>
      </c>
      <c r="E75" s="119" t="s">
        <v>38</v>
      </c>
      <c r="F75" s="128">
        <v>7</v>
      </c>
      <c r="G75" s="74">
        <v>14.29</v>
      </c>
      <c r="H75" s="77">
        <f t="shared" si="2"/>
        <v>100.03</v>
      </c>
    </row>
    <row r="76" spans="1:9" s="23" customFormat="1">
      <c r="A76" s="117" t="s">
        <v>106</v>
      </c>
      <c r="B76" s="90">
        <v>92980</v>
      </c>
      <c r="C76" s="109" t="s">
        <v>2</v>
      </c>
      <c r="D76" s="118" t="s">
        <v>173</v>
      </c>
      <c r="E76" s="119" t="s">
        <v>4</v>
      </c>
      <c r="F76" s="128">
        <v>54</v>
      </c>
      <c r="G76" s="74">
        <v>10.47</v>
      </c>
      <c r="H76" s="77">
        <f t="shared" si="2"/>
        <v>565.38</v>
      </c>
    </row>
    <row r="77" spans="1:9" s="24" customFormat="1">
      <c r="A77" s="117" t="s">
        <v>107</v>
      </c>
      <c r="B77" s="90">
        <v>91924</v>
      </c>
      <c r="C77" s="109" t="s">
        <v>2</v>
      </c>
      <c r="D77" s="118" t="s">
        <v>41</v>
      </c>
      <c r="E77" s="119" t="s">
        <v>4</v>
      </c>
      <c r="F77" s="128">
        <v>102</v>
      </c>
      <c r="G77" s="74">
        <v>2.66</v>
      </c>
      <c r="H77" s="77">
        <f t="shared" si="2"/>
        <v>271.32</v>
      </c>
      <c r="I77" s="24">
        <f>9*(4+5)*2</f>
        <v>162</v>
      </c>
    </row>
    <row r="78" spans="1:9" s="23" customFormat="1">
      <c r="A78" s="117" t="s">
        <v>117</v>
      </c>
      <c r="B78" s="90">
        <v>91928</v>
      </c>
      <c r="C78" s="109" t="s">
        <v>2</v>
      </c>
      <c r="D78" s="118" t="s">
        <v>40</v>
      </c>
      <c r="E78" s="119" t="s">
        <v>4</v>
      </c>
      <c r="F78" s="128">
        <v>62</v>
      </c>
      <c r="G78" s="74">
        <v>6.3</v>
      </c>
      <c r="H78" s="77">
        <f t="shared" si="2"/>
        <v>390.59999999999997</v>
      </c>
    </row>
    <row r="79" spans="1:9" s="24" customFormat="1" ht="25.5">
      <c r="A79" s="117" t="s">
        <v>217</v>
      </c>
      <c r="B79" s="90">
        <v>93653</v>
      </c>
      <c r="C79" s="109" t="s">
        <v>2</v>
      </c>
      <c r="D79" s="118" t="s">
        <v>174</v>
      </c>
      <c r="E79" s="119" t="s">
        <v>38</v>
      </c>
      <c r="F79" s="128">
        <v>2</v>
      </c>
      <c r="G79" s="74">
        <v>11.72</v>
      </c>
      <c r="H79" s="77">
        <f t="shared" si="2"/>
        <v>23.44</v>
      </c>
    </row>
    <row r="80" spans="1:9" s="24" customFormat="1" ht="25.5">
      <c r="A80" s="117" t="s">
        <v>218</v>
      </c>
      <c r="B80" s="90">
        <v>93662</v>
      </c>
      <c r="C80" s="109" t="s">
        <v>2</v>
      </c>
      <c r="D80" s="118" t="s">
        <v>175</v>
      </c>
      <c r="E80" s="119" t="s">
        <v>38</v>
      </c>
      <c r="F80" s="128">
        <v>2</v>
      </c>
      <c r="G80" s="74">
        <v>60.63</v>
      </c>
      <c r="H80" s="77">
        <f t="shared" si="2"/>
        <v>121.26</v>
      </c>
    </row>
    <row r="81" spans="1:16" s="115" customFormat="1">
      <c r="A81" s="117" t="s">
        <v>219</v>
      </c>
      <c r="B81" s="90">
        <v>91846</v>
      </c>
      <c r="C81" s="109" t="s">
        <v>2</v>
      </c>
      <c r="D81" s="118" t="s">
        <v>42</v>
      </c>
      <c r="E81" s="119" t="s">
        <v>4</v>
      </c>
      <c r="F81" s="128">
        <v>25</v>
      </c>
      <c r="G81" s="74">
        <v>9.4499999999999993</v>
      </c>
      <c r="H81" s="77">
        <f t="shared" si="2"/>
        <v>236.24999999999997</v>
      </c>
      <c r="I81" s="6"/>
      <c r="J81" s="6"/>
      <c r="K81" s="6"/>
      <c r="L81" s="6"/>
      <c r="M81" s="6"/>
      <c r="N81" s="6"/>
      <c r="O81" s="6"/>
      <c r="P81" s="6"/>
    </row>
    <row r="82" spans="1:16" s="115" customFormat="1" ht="25.5">
      <c r="A82" s="117" t="s">
        <v>220</v>
      </c>
      <c r="B82" s="90">
        <v>91953</v>
      </c>
      <c r="C82" s="109" t="s">
        <v>2</v>
      </c>
      <c r="D82" s="118" t="s">
        <v>176</v>
      </c>
      <c r="E82" s="119" t="s">
        <v>122</v>
      </c>
      <c r="F82" s="128">
        <v>3</v>
      </c>
      <c r="G82" s="74">
        <v>23.83</v>
      </c>
      <c r="H82" s="77">
        <f t="shared" si="2"/>
        <v>71.489999999999995</v>
      </c>
      <c r="I82" s="6"/>
      <c r="J82" s="6"/>
      <c r="K82" s="6"/>
      <c r="L82" s="6"/>
      <c r="M82" s="6"/>
      <c r="N82" s="6"/>
      <c r="O82" s="6"/>
      <c r="P82" s="6"/>
    </row>
    <row r="83" spans="1:16" s="116" customFormat="1" ht="25.5">
      <c r="A83" s="117" t="s">
        <v>221</v>
      </c>
      <c r="B83" s="90">
        <v>97592</v>
      </c>
      <c r="C83" s="109" t="s">
        <v>2</v>
      </c>
      <c r="D83" s="118" t="s">
        <v>46</v>
      </c>
      <c r="E83" s="119" t="s">
        <v>38</v>
      </c>
      <c r="F83" s="128">
        <v>4</v>
      </c>
      <c r="G83" s="74">
        <v>40.67</v>
      </c>
      <c r="H83" s="77">
        <f t="shared" si="2"/>
        <v>162.68</v>
      </c>
      <c r="I83" s="22"/>
      <c r="J83" s="22"/>
      <c r="K83" s="22"/>
      <c r="L83" s="22"/>
      <c r="M83" s="22"/>
      <c r="N83" s="22"/>
      <c r="O83" s="22"/>
      <c r="P83" s="22"/>
    </row>
    <row r="84" spans="1:16" s="115" customFormat="1" ht="25.5">
      <c r="A84" s="117" t="s">
        <v>222</v>
      </c>
      <c r="B84" s="90">
        <v>101876</v>
      </c>
      <c r="C84" s="109" t="s">
        <v>2</v>
      </c>
      <c r="D84" s="118" t="s">
        <v>177</v>
      </c>
      <c r="E84" s="119" t="s">
        <v>38</v>
      </c>
      <c r="F84" s="128">
        <v>1</v>
      </c>
      <c r="G84" s="74">
        <v>60.77</v>
      </c>
      <c r="H84" s="77">
        <f t="shared" si="2"/>
        <v>60.77</v>
      </c>
      <c r="I84" s="6"/>
      <c r="J84" s="6"/>
      <c r="K84" s="6"/>
      <c r="L84" s="6"/>
      <c r="M84" s="6"/>
      <c r="N84" s="6"/>
      <c r="O84" s="6"/>
      <c r="P84" s="6"/>
    </row>
    <row r="85" spans="1:16" ht="25.5">
      <c r="A85" s="117" t="s">
        <v>223</v>
      </c>
      <c r="B85" s="90">
        <v>91996</v>
      </c>
      <c r="C85" s="109" t="s">
        <v>2</v>
      </c>
      <c r="D85" s="118" t="s">
        <v>45</v>
      </c>
      <c r="E85" s="119" t="s">
        <v>122</v>
      </c>
      <c r="F85" s="128">
        <v>4</v>
      </c>
      <c r="G85" s="74">
        <v>28.45</v>
      </c>
      <c r="H85" s="77">
        <f t="shared" si="2"/>
        <v>113.8</v>
      </c>
      <c r="I85" s="6"/>
    </row>
    <row r="86" spans="1:16">
      <c r="A86" s="117" t="s">
        <v>224</v>
      </c>
      <c r="B86" s="90">
        <v>98307</v>
      </c>
      <c r="C86" s="109" t="s">
        <v>2</v>
      </c>
      <c r="D86" s="118" t="s">
        <v>172</v>
      </c>
      <c r="E86" s="119" t="s">
        <v>38</v>
      </c>
      <c r="F86" s="128">
        <v>2</v>
      </c>
      <c r="G86" s="74">
        <v>42.76</v>
      </c>
      <c r="H86" s="77">
        <f t="shared" si="2"/>
        <v>85.52</v>
      </c>
      <c r="I86" s="6"/>
    </row>
    <row r="87" spans="1:16" ht="38.25">
      <c r="A87" s="117" t="s">
        <v>243</v>
      </c>
      <c r="B87" s="90">
        <v>101497</v>
      </c>
      <c r="C87" s="109" t="s">
        <v>2</v>
      </c>
      <c r="D87" s="118" t="s">
        <v>234</v>
      </c>
      <c r="E87" s="119" t="s">
        <v>38</v>
      </c>
      <c r="F87" s="128">
        <v>1</v>
      </c>
      <c r="G87" s="74">
        <v>1531.57</v>
      </c>
      <c r="H87" s="77">
        <f t="shared" si="2"/>
        <v>1531.57</v>
      </c>
      <c r="I87" s="6"/>
    </row>
    <row r="88" spans="1:16" s="6" customFormat="1">
      <c r="A88" s="117"/>
      <c r="B88" s="90"/>
      <c r="C88" s="109"/>
      <c r="D88" s="146" t="s">
        <v>33</v>
      </c>
      <c r="E88" s="202">
        <v>8</v>
      </c>
      <c r="F88" s="73"/>
      <c r="G88" s="74"/>
      <c r="H88" s="149">
        <f>SUM(H74:H87)</f>
        <v>3801.8500000000004</v>
      </c>
    </row>
    <row r="89" spans="1:16">
      <c r="A89" s="117"/>
      <c r="B89" s="90"/>
      <c r="C89" s="109"/>
      <c r="D89" s="118"/>
      <c r="E89" s="119"/>
      <c r="F89" s="73"/>
      <c r="G89" s="74"/>
      <c r="H89" s="77"/>
      <c r="I89" s="6"/>
    </row>
    <row r="90" spans="1:16" s="21" customFormat="1">
      <c r="A90" s="200" t="s">
        <v>119</v>
      </c>
      <c r="B90" s="93"/>
      <c r="C90" s="108"/>
      <c r="D90" s="187" t="s">
        <v>124</v>
      </c>
      <c r="E90" s="126"/>
      <c r="F90" s="127"/>
      <c r="G90" s="84"/>
      <c r="H90" s="80"/>
    </row>
    <row r="91" spans="1:16" ht="25.5">
      <c r="A91" s="117" t="s">
        <v>121</v>
      </c>
      <c r="B91" s="90">
        <v>87881</v>
      </c>
      <c r="C91" s="109" t="s">
        <v>2</v>
      </c>
      <c r="D91" s="118" t="s">
        <v>47</v>
      </c>
      <c r="E91" s="119" t="s">
        <v>54</v>
      </c>
      <c r="F91" s="73">
        <v>25.64</v>
      </c>
      <c r="G91" s="74">
        <v>5.5</v>
      </c>
      <c r="H91" s="77">
        <f>F91*G91</f>
        <v>141.02000000000001</v>
      </c>
      <c r="I91" s="6"/>
    </row>
    <row r="92" spans="1:16" s="115" customFormat="1" ht="25.5">
      <c r="A92" s="117" t="s">
        <v>58</v>
      </c>
      <c r="B92" s="90">
        <v>87412</v>
      </c>
      <c r="C92" s="109" t="s">
        <v>2</v>
      </c>
      <c r="D92" s="118" t="s">
        <v>51</v>
      </c>
      <c r="E92" s="119" t="s">
        <v>54</v>
      </c>
      <c r="F92" s="73">
        <v>25.64</v>
      </c>
      <c r="G92" s="74">
        <v>20.93</v>
      </c>
      <c r="H92" s="77">
        <f>F92*G92</f>
        <v>536.64520000000005</v>
      </c>
      <c r="I92" s="6"/>
      <c r="J92" s="6"/>
      <c r="K92" s="6"/>
      <c r="L92" s="6"/>
      <c r="M92" s="6"/>
      <c r="N92" s="6"/>
      <c r="O92" s="6"/>
      <c r="P92" s="6"/>
    </row>
    <row r="93" spans="1:16" s="115" customFormat="1">
      <c r="A93" s="117"/>
      <c r="B93" s="90"/>
      <c r="C93" s="109"/>
      <c r="D93" s="146" t="s">
        <v>33</v>
      </c>
      <c r="E93" s="202">
        <v>9</v>
      </c>
      <c r="F93" s="73"/>
      <c r="G93" s="74"/>
      <c r="H93" s="149">
        <f>SUM(H91:H92)</f>
        <v>677.66520000000003</v>
      </c>
      <c r="I93" s="6"/>
      <c r="J93" s="6"/>
      <c r="K93" s="6"/>
      <c r="L93" s="6"/>
      <c r="M93" s="6"/>
      <c r="N93" s="6"/>
      <c r="O93" s="6"/>
      <c r="P93" s="6"/>
    </row>
    <row r="94" spans="1:16" s="115" customFormat="1">
      <c r="A94" s="117"/>
      <c r="B94" s="90"/>
      <c r="C94" s="109"/>
      <c r="D94" s="118"/>
      <c r="E94" s="119"/>
      <c r="F94" s="73"/>
      <c r="G94" s="74"/>
      <c r="H94" s="77"/>
      <c r="I94" s="6"/>
      <c r="J94" s="6"/>
      <c r="K94" s="6"/>
      <c r="L94" s="6"/>
      <c r="M94" s="6"/>
      <c r="N94" s="6"/>
      <c r="O94" s="6"/>
      <c r="P94" s="6"/>
    </row>
    <row r="95" spans="1:16" s="21" customFormat="1">
      <c r="A95" s="200" t="s">
        <v>123</v>
      </c>
      <c r="B95" s="93"/>
      <c r="C95" s="108"/>
      <c r="D95" s="187" t="s">
        <v>35</v>
      </c>
      <c r="E95" s="126"/>
      <c r="F95" s="127"/>
      <c r="G95" s="84"/>
      <c r="H95" s="80"/>
    </row>
    <row r="96" spans="1:16" ht="25.5">
      <c r="A96" s="117" t="s">
        <v>125</v>
      </c>
      <c r="B96" s="90">
        <v>87878</v>
      </c>
      <c r="C96" s="109" t="s">
        <v>2</v>
      </c>
      <c r="D96" s="118" t="s">
        <v>129</v>
      </c>
      <c r="E96" s="119" t="s">
        <v>54</v>
      </c>
      <c r="F96" s="73">
        <v>96.399999999999991</v>
      </c>
      <c r="G96" s="74">
        <v>4.0599999999999996</v>
      </c>
      <c r="H96" s="77">
        <f>F96*G96</f>
        <v>391.3839999999999</v>
      </c>
      <c r="I96" s="6"/>
    </row>
    <row r="97" spans="1:16" s="115" customFormat="1" ht="38.25">
      <c r="A97" s="117" t="s">
        <v>126</v>
      </c>
      <c r="B97" s="90">
        <v>87530</v>
      </c>
      <c r="C97" s="109" t="s">
        <v>2</v>
      </c>
      <c r="D97" s="118" t="s">
        <v>48</v>
      </c>
      <c r="E97" s="119" t="s">
        <v>54</v>
      </c>
      <c r="F97" s="73">
        <v>96.399999999999991</v>
      </c>
      <c r="G97" s="74">
        <v>34.58</v>
      </c>
      <c r="H97" s="77">
        <f>F97*G97</f>
        <v>3333.5119999999997</v>
      </c>
      <c r="I97" s="6"/>
      <c r="J97" s="6"/>
      <c r="K97" s="6"/>
      <c r="L97" s="6"/>
      <c r="M97" s="6"/>
      <c r="N97" s="6"/>
      <c r="O97" s="6"/>
      <c r="P97" s="6"/>
    </row>
    <row r="98" spans="1:16" ht="38.25">
      <c r="A98" s="117" t="s">
        <v>225</v>
      </c>
      <c r="B98" s="90">
        <v>87272</v>
      </c>
      <c r="C98" s="109" t="s">
        <v>2</v>
      </c>
      <c r="D98" s="118" t="s">
        <v>236</v>
      </c>
      <c r="E98" s="119" t="s">
        <v>54</v>
      </c>
      <c r="F98" s="73">
        <v>34.719999999999992</v>
      </c>
      <c r="G98" s="74">
        <v>76.33</v>
      </c>
      <c r="H98" s="77">
        <f>F98*G98</f>
        <v>2650.1775999999995</v>
      </c>
      <c r="I98" s="6"/>
    </row>
    <row r="99" spans="1:16" s="115" customFormat="1">
      <c r="A99" s="117"/>
      <c r="B99" s="90"/>
      <c r="C99" s="109"/>
      <c r="D99" s="146" t="s">
        <v>33</v>
      </c>
      <c r="E99" s="200" t="s">
        <v>123</v>
      </c>
      <c r="F99" s="73"/>
      <c r="G99" s="74"/>
      <c r="H99" s="149">
        <f>SUM(H96:H98)</f>
        <v>6375.0735999999997</v>
      </c>
      <c r="I99" s="6"/>
      <c r="J99" s="6"/>
      <c r="K99" s="6"/>
      <c r="L99" s="6"/>
      <c r="M99" s="6"/>
      <c r="N99" s="6"/>
      <c r="O99" s="6"/>
      <c r="P99" s="6"/>
    </row>
    <row r="100" spans="1:16" s="6" customFormat="1">
      <c r="A100" s="117"/>
      <c r="B100" s="90"/>
      <c r="C100" s="109"/>
      <c r="D100" s="118"/>
      <c r="E100" s="119"/>
      <c r="F100" s="73"/>
      <c r="G100" s="74"/>
      <c r="H100" s="77"/>
    </row>
    <row r="101" spans="1:16" s="21" customFormat="1">
      <c r="A101" s="200" t="s">
        <v>127</v>
      </c>
      <c r="B101" s="93"/>
      <c r="C101" s="108"/>
      <c r="D101" s="187" t="s">
        <v>131</v>
      </c>
      <c r="E101" s="126"/>
      <c r="F101" s="127"/>
      <c r="G101" s="84"/>
      <c r="H101" s="80"/>
    </row>
    <row r="102" spans="1:16" s="115" customFormat="1" ht="25.5">
      <c r="A102" s="117" t="s">
        <v>128</v>
      </c>
      <c r="B102" s="90">
        <v>87250</v>
      </c>
      <c r="C102" s="109" t="s">
        <v>2</v>
      </c>
      <c r="D102" s="118" t="s">
        <v>50</v>
      </c>
      <c r="E102" s="119" t="s">
        <v>54</v>
      </c>
      <c r="F102" s="73">
        <v>14.11</v>
      </c>
      <c r="G102" s="74">
        <v>53.4</v>
      </c>
      <c r="H102" s="77">
        <f>F102*G102</f>
        <v>753.47399999999993</v>
      </c>
      <c r="I102" s="6"/>
      <c r="J102" s="6"/>
      <c r="K102" s="6"/>
      <c r="L102" s="6"/>
      <c r="M102" s="6"/>
      <c r="N102" s="6"/>
      <c r="O102" s="6"/>
      <c r="P102" s="6"/>
    </row>
    <row r="103" spans="1:16" s="115" customFormat="1">
      <c r="A103" s="117" t="s">
        <v>130</v>
      </c>
      <c r="B103" s="90">
        <v>88649</v>
      </c>
      <c r="C103" s="109" t="s">
        <v>2</v>
      </c>
      <c r="D103" s="118" t="s">
        <v>49</v>
      </c>
      <c r="E103" s="119" t="s">
        <v>4</v>
      </c>
      <c r="F103" s="73">
        <v>5.6</v>
      </c>
      <c r="G103" s="74">
        <v>7.69</v>
      </c>
      <c r="H103" s="77">
        <f>F103*G103</f>
        <v>43.064</v>
      </c>
      <c r="I103" s="6"/>
      <c r="J103" s="6"/>
      <c r="K103" s="6"/>
      <c r="L103" s="6"/>
      <c r="M103" s="6"/>
      <c r="N103" s="6"/>
      <c r="O103" s="6"/>
      <c r="P103" s="6"/>
    </row>
    <row r="104" spans="1:16" s="115" customFormat="1" ht="25.5">
      <c r="A104" s="117" t="s">
        <v>59</v>
      </c>
      <c r="B104" s="90">
        <v>98695</v>
      </c>
      <c r="C104" s="109" t="s">
        <v>2</v>
      </c>
      <c r="D104" s="118" t="s">
        <v>132</v>
      </c>
      <c r="E104" s="119" t="s">
        <v>4</v>
      </c>
      <c r="F104" s="73">
        <v>5.2</v>
      </c>
      <c r="G104" s="74">
        <v>89.89</v>
      </c>
      <c r="H104" s="77">
        <f>F104*G104</f>
        <v>467.428</v>
      </c>
      <c r="I104" s="6"/>
      <c r="J104" s="6"/>
      <c r="K104" s="6"/>
      <c r="L104" s="6"/>
      <c r="M104" s="6"/>
      <c r="N104" s="6"/>
      <c r="O104" s="6"/>
      <c r="P104" s="6"/>
    </row>
    <row r="105" spans="1:16" s="115" customFormat="1" ht="31.15" customHeight="1">
      <c r="A105" s="117" t="s">
        <v>226</v>
      </c>
      <c r="B105" s="90">
        <v>101090</v>
      </c>
      <c r="C105" s="109" t="s">
        <v>2</v>
      </c>
      <c r="D105" s="118" t="s">
        <v>178</v>
      </c>
      <c r="E105" s="119" t="s">
        <v>77</v>
      </c>
      <c r="F105" s="73">
        <v>5.3880000000000017</v>
      </c>
      <c r="G105" s="74">
        <v>174.59</v>
      </c>
      <c r="H105" s="77">
        <f>F105*G105</f>
        <v>940.69092000000035</v>
      </c>
      <c r="I105" s="6"/>
      <c r="J105" s="6"/>
      <c r="K105" s="6"/>
      <c r="L105" s="6"/>
      <c r="M105" s="6"/>
      <c r="N105" s="6"/>
      <c r="O105" s="6"/>
      <c r="P105" s="6"/>
    </row>
    <row r="106" spans="1:16" s="115" customFormat="1">
      <c r="A106" s="117"/>
      <c r="B106" s="90"/>
      <c r="C106" s="109"/>
      <c r="D106" s="146" t="s">
        <v>33</v>
      </c>
      <c r="E106" s="200" t="s">
        <v>127</v>
      </c>
      <c r="F106" s="73"/>
      <c r="G106" s="74"/>
      <c r="H106" s="149">
        <f>SUM(H102:H105)</f>
        <v>2204.6569200000004</v>
      </c>
      <c r="I106" s="6"/>
      <c r="J106" s="6"/>
      <c r="K106" s="6"/>
      <c r="L106" s="6"/>
      <c r="M106" s="6"/>
      <c r="N106" s="6"/>
      <c r="O106" s="6"/>
      <c r="P106" s="6"/>
    </row>
    <row r="107" spans="1:16" s="6" customFormat="1">
      <c r="A107" s="117"/>
      <c r="B107" s="90"/>
      <c r="C107" s="109"/>
      <c r="D107" s="118"/>
      <c r="E107" s="119"/>
      <c r="F107" s="73"/>
      <c r="G107" s="74"/>
      <c r="H107" s="77"/>
    </row>
    <row r="108" spans="1:16" s="25" customFormat="1">
      <c r="A108" s="200" t="s">
        <v>60</v>
      </c>
      <c r="B108" s="93"/>
      <c r="C108" s="108"/>
      <c r="D108" s="187" t="s">
        <v>133</v>
      </c>
      <c r="E108" s="126"/>
      <c r="F108" s="127"/>
      <c r="G108" s="84"/>
      <c r="H108" s="80"/>
      <c r="I108" s="21"/>
      <c r="J108" s="21"/>
      <c r="K108" s="21"/>
      <c r="L108" s="21"/>
      <c r="M108" s="21"/>
      <c r="N108" s="21"/>
      <c r="O108" s="21"/>
      <c r="P108" s="21"/>
    </row>
    <row r="109" spans="1:16" s="6" customFormat="1" ht="25.5">
      <c r="A109" s="117" t="s">
        <v>227</v>
      </c>
      <c r="B109" s="90">
        <v>102181</v>
      </c>
      <c r="C109" s="109" t="s">
        <v>2</v>
      </c>
      <c r="D109" s="118" t="s">
        <v>161</v>
      </c>
      <c r="E109" s="119" t="s">
        <v>54</v>
      </c>
      <c r="F109" s="73">
        <v>17.399999999999999</v>
      </c>
      <c r="G109" s="74">
        <v>462.8</v>
      </c>
      <c r="H109" s="77">
        <f>F109*G109</f>
        <v>8052.7199999999993</v>
      </c>
    </row>
    <row r="110" spans="1:16" s="6" customFormat="1" ht="36.75" customHeight="1">
      <c r="A110" s="117" t="s">
        <v>61</v>
      </c>
      <c r="B110" s="90">
        <v>102189</v>
      </c>
      <c r="C110" s="109" t="s">
        <v>2</v>
      </c>
      <c r="D110" s="118" t="s">
        <v>160</v>
      </c>
      <c r="E110" s="119" t="s">
        <v>38</v>
      </c>
      <c r="F110" s="128">
        <v>1</v>
      </c>
      <c r="G110" s="74">
        <v>254.05</v>
      </c>
      <c r="H110" s="77">
        <f t="shared" ref="H110" si="3">F110*G110</f>
        <v>254.05</v>
      </c>
    </row>
    <row r="111" spans="1:16" s="6" customFormat="1">
      <c r="A111" s="117"/>
      <c r="B111" s="90"/>
      <c r="C111" s="109"/>
      <c r="D111" s="118"/>
      <c r="E111" s="119"/>
      <c r="F111" s="73"/>
      <c r="G111" s="74"/>
      <c r="H111" s="77"/>
    </row>
    <row r="112" spans="1:16" s="115" customFormat="1">
      <c r="A112" s="117"/>
      <c r="B112" s="90"/>
      <c r="C112" s="109"/>
      <c r="D112" s="146" t="s">
        <v>33</v>
      </c>
      <c r="E112" s="200" t="s">
        <v>60</v>
      </c>
      <c r="F112" s="73"/>
      <c r="G112" s="74"/>
      <c r="H112" s="149">
        <f>SUM(H110+H109)</f>
        <v>8306.7699999999986</v>
      </c>
      <c r="I112" s="6"/>
      <c r="J112" s="6"/>
      <c r="K112" s="6"/>
      <c r="L112" s="6"/>
      <c r="M112" s="6"/>
      <c r="N112" s="6"/>
      <c r="O112" s="6"/>
      <c r="P112" s="6"/>
    </row>
    <row r="113" spans="1:16" s="115" customFormat="1">
      <c r="A113" s="117"/>
      <c r="B113" s="90"/>
      <c r="C113" s="109"/>
      <c r="D113" s="118"/>
      <c r="E113" s="119"/>
      <c r="F113" s="73"/>
      <c r="G113" s="74"/>
      <c r="H113" s="77"/>
      <c r="I113" s="6"/>
      <c r="J113" s="6"/>
      <c r="K113" s="6"/>
      <c r="L113" s="6"/>
      <c r="M113" s="6"/>
      <c r="N113" s="6"/>
      <c r="O113" s="6"/>
      <c r="P113" s="6"/>
    </row>
    <row r="114" spans="1:16" s="21" customFormat="1">
      <c r="A114" s="200" t="s">
        <v>64</v>
      </c>
      <c r="B114" s="93"/>
      <c r="C114" s="108"/>
      <c r="D114" s="187" t="s">
        <v>134</v>
      </c>
      <c r="E114" s="126"/>
      <c r="F114" s="127"/>
      <c r="G114" s="84"/>
      <c r="H114" s="80"/>
    </row>
    <row r="115" spans="1:16" s="6" customFormat="1">
      <c r="A115" s="117" t="s">
        <v>65</v>
      </c>
      <c r="B115" s="90">
        <v>88489</v>
      </c>
      <c r="C115" s="109" t="s">
        <v>2</v>
      </c>
      <c r="D115" s="118" t="s">
        <v>135</v>
      </c>
      <c r="E115" s="119" t="s">
        <v>54</v>
      </c>
      <c r="F115" s="73">
        <v>47.000000000000007</v>
      </c>
      <c r="G115" s="74">
        <v>14.36</v>
      </c>
      <c r="H115" s="77">
        <f>F115*G115</f>
        <v>674.92000000000007</v>
      </c>
    </row>
    <row r="116" spans="1:16" s="6" customFormat="1" ht="38.25">
      <c r="A116" s="117" t="s">
        <v>228</v>
      </c>
      <c r="B116" s="90">
        <v>100740</v>
      </c>
      <c r="C116" s="109" t="s">
        <v>2</v>
      </c>
      <c r="D116" s="118" t="s">
        <v>183</v>
      </c>
      <c r="E116" s="119" t="s">
        <v>54</v>
      </c>
      <c r="F116" s="73">
        <v>16.47</v>
      </c>
      <c r="G116" s="74">
        <v>10.59</v>
      </c>
      <c r="H116" s="77">
        <f>F116*G116</f>
        <v>174.41729999999998</v>
      </c>
    </row>
    <row r="117" spans="1:16">
      <c r="A117" s="117"/>
      <c r="B117" s="90"/>
      <c r="C117" s="109"/>
      <c r="D117" s="146" t="s">
        <v>33</v>
      </c>
      <c r="E117" s="200" t="s">
        <v>64</v>
      </c>
      <c r="F117" s="73"/>
      <c r="G117" s="74"/>
      <c r="H117" s="149">
        <f>SUM(H115:H116)</f>
        <v>849.33730000000003</v>
      </c>
      <c r="I117" s="6"/>
    </row>
    <row r="118" spans="1:16" s="116" customFormat="1">
      <c r="A118" s="117"/>
      <c r="B118" s="90"/>
      <c r="C118" s="109"/>
      <c r="D118" s="118"/>
      <c r="E118" s="119"/>
      <c r="F118" s="73"/>
      <c r="G118" s="74"/>
      <c r="H118" s="77"/>
      <c r="I118" s="22"/>
      <c r="J118" s="22"/>
      <c r="K118" s="22"/>
      <c r="L118" s="22"/>
      <c r="M118" s="22"/>
      <c r="N118" s="22"/>
      <c r="O118" s="22"/>
      <c r="P118" s="22"/>
    </row>
    <row r="119" spans="1:16">
      <c r="A119" s="200" t="s">
        <v>63</v>
      </c>
      <c r="B119" s="93"/>
      <c r="C119" s="108"/>
      <c r="D119" s="187" t="s">
        <v>136</v>
      </c>
      <c r="E119" s="119"/>
      <c r="F119" s="73"/>
      <c r="G119" s="74"/>
      <c r="H119" s="77"/>
      <c r="I119" s="6"/>
    </row>
    <row r="120" spans="1:16">
      <c r="A120" s="219"/>
      <c r="B120" s="93"/>
      <c r="C120" s="108"/>
      <c r="D120" s="220" t="s">
        <v>267</v>
      </c>
      <c r="E120" s="119"/>
      <c r="F120" s="73"/>
      <c r="G120" s="74"/>
      <c r="H120" s="77"/>
      <c r="I120" s="6"/>
    </row>
    <row r="121" spans="1:16" ht="25.5">
      <c r="A121" s="117" t="s">
        <v>62</v>
      </c>
      <c r="B121" s="90" t="s">
        <v>240</v>
      </c>
      <c r="C121" s="109" t="s">
        <v>147</v>
      </c>
      <c r="D121" s="118" t="s">
        <v>241</v>
      </c>
      <c r="E121" s="119" t="s">
        <v>54</v>
      </c>
      <c r="F121" s="73">
        <v>15.76</v>
      </c>
      <c r="G121" s="74">
        <v>405.87</v>
      </c>
      <c r="H121" s="77">
        <f>F121*G121</f>
        <v>6396.5111999999999</v>
      </c>
      <c r="I121" s="6"/>
    </row>
    <row r="122" spans="1:16" ht="25.5">
      <c r="A122" s="117" t="s">
        <v>229</v>
      </c>
      <c r="B122" s="90">
        <v>99804</v>
      </c>
      <c r="C122" s="109" t="s">
        <v>2</v>
      </c>
      <c r="D122" s="118" t="s">
        <v>179</v>
      </c>
      <c r="E122" s="119" t="s">
        <v>54</v>
      </c>
      <c r="F122" s="73">
        <v>14.11</v>
      </c>
      <c r="G122" s="74">
        <v>5.29</v>
      </c>
      <c r="H122" s="77">
        <f>F122*G122</f>
        <v>74.641899999999993</v>
      </c>
      <c r="I122" s="6"/>
    </row>
    <row r="123" spans="1:16" ht="25.5">
      <c r="A123" s="117" t="s">
        <v>239</v>
      </c>
      <c r="B123" s="90">
        <v>99807</v>
      </c>
      <c r="C123" s="109" t="s">
        <v>2</v>
      </c>
      <c r="D123" s="118" t="s">
        <v>180</v>
      </c>
      <c r="E123" s="119" t="s">
        <v>54</v>
      </c>
      <c r="F123" s="73">
        <v>34.719999999999992</v>
      </c>
      <c r="G123" s="74">
        <v>1.6</v>
      </c>
      <c r="H123" s="77">
        <f>F123*G123</f>
        <v>55.551999999999992</v>
      </c>
      <c r="I123" s="6"/>
    </row>
    <row r="124" spans="1:16">
      <c r="A124" s="117"/>
      <c r="B124" s="90"/>
      <c r="C124" s="109"/>
      <c r="D124" s="220" t="s">
        <v>266</v>
      </c>
      <c r="E124" s="119"/>
      <c r="F124" s="73"/>
      <c r="G124" s="74"/>
      <c r="H124" s="77"/>
      <c r="I124" s="6"/>
    </row>
    <row r="125" spans="1:16" ht="25.5">
      <c r="A125" s="117" t="s">
        <v>244</v>
      </c>
      <c r="B125" s="90" t="s">
        <v>254</v>
      </c>
      <c r="C125" s="109" t="s">
        <v>147</v>
      </c>
      <c r="D125" s="118" t="s">
        <v>253</v>
      </c>
      <c r="E125" s="119" t="s">
        <v>77</v>
      </c>
      <c r="F125" s="73">
        <v>2.0820000000000003</v>
      </c>
      <c r="G125" s="74">
        <v>159.72</v>
      </c>
      <c r="H125" s="77">
        <f t="shared" ref="H125:H133" si="4">F125*G125</f>
        <v>332.53704000000005</v>
      </c>
      <c r="I125" s="6"/>
    </row>
    <row r="126" spans="1:16" ht="25.5">
      <c r="A126" s="117" t="s">
        <v>246</v>
      </c>
      <c r="B126" s="90">
        <v>102992</v>
      </c>
      <c r="C126" s="109" t="s">
        <v>2</v>
      </c>
      <c r="D126" s="118" t="s">
        <v>252</v>
      </c>
      <c r="E126" s="119" t="s">
        <v>4</v>
      </c>
      <c r="F126" s="73">
        <v>69.400000000000006</v>
      </c>
      <c r="G126" s="74">
        <v>65.290000000000006</v>
      </c>
      <c r="H126" s="77">
        <f t="shared" si="4"/>
        <v>4531.1260000000011</v>
      </c>
      <c r="I126" s="6"/>
    </row>
    <row r="127" spans="1:16">
      <c r="A127" s="117" t="s">
        <v>256</v>
      </c>
      <c r="B127" s="90" t="s">
        <v>245</v>
      </c>
      <c r="C127" s="109" t="s">
        <v>147</v>
      </c>
      <c r="D127" s="118" t="s">
        <v>255</v>
      </c>
      <c r="E127" s="119" t="s">
        <v>38</v>
      </c>
      <c r="F127" s="73">
        <v>86.75</v>
      </c>
      <c r="G127" s="74">
        <v>82.77</v>
      </c>
      <c r="H127" s="77">
        <f t="shared" si="4"/>
        <v>7180.2974999999997</v>
      </c>
      <c r="I127" s="6"/>
    </row>
    <row r="128" spans="1:16">
      <c r="A128" s="117" t="s">
        <v>249</v>
      </c>
      <c r="B128" s="90" t="s">
        <v>247</v>
      </c>
      <c r="C128" s="109" t="s">
        <v>147</v>
      </c>
      <c r="D128" s="118" t="s">
        <v>248</v>
      </c>
      <c r="E128" s="119" t="s">
        <v>77</v>
      </c>
      <c r="F128" s="73">
        <v>0.16</v>
      </c>
      <c r="G128" s="74">
        <v>2674.19</v>
      </c>
      <c r="H128" s="77">
        <f t="shared" si="4"/>
        <v>427.87040000000002</v>
      </c>
      <c r="I128" s="6"/>
    </row>
    <row r="129" spans="1:16" ht="25.5">
      <c r="A129" s="117" t="s">
        <v>257</v>
      </c>
      <c r="B129" s="90" t="s">
        <v>259</v>
      </c>
      <c r="C129" s="109" t="s">
        <v>147</v>
      </c>
      <c r="D129" s="118" t="s">
        <v>260</v>
      </c>
      <c r="E129" s="119" t="s">
        <v>4</v>
      </c>
      <c r="F129" s="73">
        <v>24.2</v>
      </c>
      <c r="G129" s="74">
        <v>5.81</v>
      </c>
      <c r="H129" s="77">
        <f t="shared" si="4"/>
        <v>140.60199999999998</v>
      </c>
      <c r="I129" s="6"/>
    </row>
    <row r="130" spans="1:16">
      <c r="A130" s="117" t="s">
        <v>258</v>
      </c>
      <c r="B130" s="90" t="s">
        <v>259</v>
      </c>
      <c r="C130" s="109" t="s">
        <v>147</v>
      </c>
      <c r="D130" s="118" t="s">
        <v>261</v>
      </c>
      <c r="E130" s="119" t="s">
        <v>4</v>
      </c>
      <c r="F130" s="73">
        <v>24.2</v>
      </c>
      <c r="G130" s="74">
        <v>5.81</v>
      </c>
      <c r="H130" s="77">
        <f t="shared" si="4"/>
        <v>140.60199999999998</v>
      </c>
      <c r="I130" s="6"/>
    </row>
    <row r="131" spans="1:16" ht="25.5">
      <c r="A131" s="117" t="s">
        <v>263</v>
      </c>
      <c r="B131" s="90">
        <v>101090</v>
      </c>
      <c r="C131" s="109" t="s">
        <v>2</v>
      </c>
      <c r="D131" s="118" t="s">
        <v>178</v>
      </c>
      <c r="E131" s="119" t="s">
        <v>54</v>
      </c>
      <c r="F131" s="73">
        <v>33.267600000000002</v>
      </c>
      <c r="G131" s="74">
        <v>174.59</v>
      </c>
      <c r="H131" s="77">
        <f t="shared" si="4"/>
        <v>5808.1902840000002</v>
      </c>
      <c r="I131" s="6"/>
    </row>
    <row r="132" spans="1:16">
      <c r="A132" s="117" t="s">
        <v>264</v>
      </c>
      <c r="B132" s="90" t="s">
        <v>250</v>
      </c>
      <c r="C132" s="109" t="s">
        <v>147</v>
      </c>
      <c r="D132" s="118" t="s">
        <v>251</v>
      </c>
      <c r="E132" s="119" t="s">
        <v>54</v>
      </c>
      <c r="F132" s="73">
        <v>149.70420000000001</v>
      </c>
      <c r="G132" s="74">
        <v>9.85</v>
      </c>
      <c r="H132" s="77">
        <f t="shared" si="4"/>
        <v>1474.58637</v>
      </c>
      <c r="I132" s="6"/>
    </row>
    <row r="133" spans="1:16" ht="25.5">
      <c r="A133" s="117" t="s">
        <v>265</v>
      </c>
      <c r="B133" s="90">
        <v>99814</v>
      </c>
      <c r="C133" s="109" t="s">
        <v>2</v>
      </c>
      <c r="D133" s="118" t="s">
        <v>262</v>
      </c>
      <c r="E133" s="119" t="s">
        <v>54</v>
      </c>
      <c r="F133" s="73">
        <v>1663.38</v>
      </c>
      <c r="G133" s="74">
        <v>1.88</v>
      </c>
      <c r="H133" s="77">
        <f t="shared" si="4"/>
        <v>3127.1543999999999</v>
      </c>
      <c r="I133" s="6"/>
    </row>
    <row r="134" spans="1:16">
      <c r="A134" s="117"/>
      <c r="B134" s="90"/>
      <c r="C134" s="109"/>
      <c r="D134" s="146" t="s">
        <v>33</v>
      </c>
      <c r="E134" s="200" t="s">
        <v>63</v>
      </c>
      <c r="F134" s="73"/>
      <c r="G134" s="74"/>
      <c r="H134" s="149">
        <f>SUM(H121:H133)</f>
        <v>29689.671093999998</v>
      </c>
      <c r="I134" s="6"/>
    </row>
    <row r="135" spans="1:16">
      <c r="A135" s="76"/>
      <c r="B135" s="92"/>
      <c r="C135" s="81"/>
      <c r="D135" s="82"/>
      <c r="E135" s="83"/>
      <c r="F135" s="106"/>
      <c r="G135" s="107"/>
      <c r="H135" s="77"/>
      <c r="I135" s="6"/>
    </row>
    <row r="136" spans="1:16" s="8" customFormat="1">
      <c r="A136" s="175"/>
      <c r="B136" s="176"/>
      <c r="C136" s="175"/>
      <c r="D136" s="177" t="s">
        <v>14</v>
      </c>
      <c r="E136" s="178"/>
      <c r="F136" s="179"/>
      <c r="G136" s="179"/>
      <c r="H136" s="180">
        <f>SUM(H10:H135)/2</f>
        <v>84567.57671400001</v>
      </c>
      <c r="I136" s="21"/>
      <c r="J136" s="21"/>
      <c r="K136" s="21"/>
      <c r="L136" s="21"/>
      <c r="M136" s="21"/>
      <c r="N136" s="21"/>
      <c r="O136" s="21"/>
      <c r="P136" s="21"/>
    </row>
    <row r="137" spans="1:16">
      <c r="A137" s="181"/>
      <c r="B137" s="176"/>
      <c r="C137" s="181"/>
      <c r="D137" s="177" t="s">
        <v>15</v>
      </c>
      <c r="E137" s="182">
        <f>G156</f>
        <v>0.25730367563308953</v>
      </c>
      <c r="F137" s="183"/>
      <c r="G137" s="184"/>
      <c r="H137" s="180">
        <f>H136*(1+E137)</f>
        <v>106327.12504189549</v>
      </c>
      <c r="I137" s="8"/>
      <c r="J137" s="7"/>
      <c r="K137" s="7"/>
      <c r="L137" s="7"/>
      <c r="M137" s="7"/>
      <c r="N137" s="7"/>
      <c r="O137" s="7"/>
      <c r="P137" s="7"/>
    </row>
    <row r="138" spans="1:16">
      <c r="A138" s="26"/>
      <c r="B138" s="97"/>
      <c r="C138" s="26"/>
      <c r="D138" s="27"/>
      <c r="E138" s="13"/>
      <c r="F138" s="71"/>
      <c r="G138" s="28"/>
      <c r="H138" s="29"/>
    </row>
    <row r="139" spans="1:16" ht="25.5">
      <c r="A139" s="30"/>
      <c r="B139" s="98"/>
      <c r="C139" s="185" t="s">
        <v>16</v>
      </c>
      <c r="D139" s="186" t="s">
        <v>0</v>
      </c>
      <c r="E139" s="186" t="s">
        <v>17</v>
      </c>
      <c r="F139" s="31"/>
      <c r="G139" s="14"/>
    </row>
    <row r="140" spans="1:16">
      <c r="A140" s="30"/>
      <c r="B140" s="98"/>
      <c r="C140" s="85" t="s">
        <v>2</v>
      </c>
      <c r="D140" s="86" t="s">
        <v>18</v>
      </c>
      <c r="E140" s="87">
        <v>44531</v>
      </c>
    </row>
    <row r="141" spans="1:16">
      <c r="A141" s="30"/>
      <c r="B141" s="98"/>
      <c r="C141" s="88" t="s">
        <v>3</v>
      </c>
      <c r="D141" s="89" t="s">
        <v>19</v>
      </c>
      <c r="E141" s="87">
        <v>44531</v>
      </c>
      <c r="F141" s="35"/>
      <c r="G141" s="225"/>
      <c r="H141" s="225"/>
    </row>
    <row r="142" spans="1:16">
      <c r="A142" s="30"/>
      <c r="B142" s="98"/>
      <c r="C142" s="88" t="s">
        <v>4</v>
      </c>
      <c r="D142" s="89" t="s">
        <v>20</v>
      </c>
      <c r="E142" s="87">
        <v>44531</v>
      </c>
      <c r="F142" s="164"/>
      <c r="G142" s="226" t="s">
        <v>138</v>
      </c>
      <c r="H142" s="226"/>
    </row>
    <row r="143" spans="1:16">
      <c r="C143" s="88"/>
      <c r="D143" s="89"/>
      <c r="E143" s="87"/>
      <c r="F143" s="7"/>
      <c r="G143" s="165"/>
      <c r="H143" s="218" t="s">
        <v>139</v>
      </c>
    </row>
    <row r="144" spans="1:16" s="37" customFormat="1">
      <c r="A144" s="13"/>
      <c r="B144" s="95"/>
      <c r="C144" s="33"/>
      <c r="D144" s="34"/>
      <c r="E144" s="35"/>
      <c r="F144" s="35"/>
      <c r="G144" s="36"/>
      <c r="H144" s="36"/>
      <c r="I144" s="102"/>
    </row>
    <row r="145" spans="1:16">
      <c r="A145" s="32"/>
      <c r="C145" s="221"/>
      <c r="D145" s="221"/>
      <c r="E145" s="138"/>
      <c r="F145" s="139"/>
      <c r="G145" s="140"/>
      <c r="H145" s="141"/>
      <c r="I145" s="103"/>
      <c r="J145" s="7"/>
      <c r="K145" s="7"/>
      <c r="L145" s="7"/>
      <c r="M145" s="7"/>
      <c r="N145" s="7"/>
      <c r="O145" s="7"/>
      <c r="P145" s="7"/>
    </row>
    <row r="146" spans="1:16" ht="15.75">
      <c r="A146" s="32"/>
      <c r="C146" s="228" t="s">
        <v>66</v>
      </c>
      <c r="D146" s="229"/>
      <c r="E146" s="157"/>
      <c r="F146" s="157"/>
      <c r="G146" s="157"/>
      <c r="H146" s="148"/>
      <c r="J146" s="21"/>
      <c r="K146" s="21"/>
      <c r="L146" s="21"/>
      <c r="M146" s="7"/>
      <c r="N146" s="7"/>
      <c r="O146" s="7"/>
      <c r="P146" s="7"/>
    </row>
    <row r="147" spans="1:16">
      <c r="A147" s="32"/>
      <c r="C147" s="158" t="s">
        <v>67</v>
      </c>
      <c r="D147" s="159"/>
      <c r="E147" s="159"/>
      <c r="F147" s="159"/>
      <c r="G147" s="160">
        <v>0.03</v>
      </c>
      <c r="H147" s="152"/>
      <c r="J147" s="21"/>
      <c r="K147" s="21"/>
      <c r="L147" s="21"/>
      <c r="M147" s="7"/>
      <c r="N147" s="7"/>
      <c r="O147" s="7"/>
      <c r="P147" s="7"/>
    </row>
    <row r="148" spans="1:16">
      <c r="A148" s="32"/>
      <c r="C148" s="158" t="s">
        <v>68</v>
      </c>
      <c r="D148" s="159"/>
      <c r="E148" s="159"/>
      <c r="F148" s="159"/>
      <c r="G148" s="160">
        <v>8.0000000000000002E-3</v>
      </c>
      <c r="H148" s="153"/>
      <c r="J148" s="21"/>
      <c r="K148" s="21"/>
      <c r="L148" s="21"/>
      <c r="M148" s="7"/>
      <c r="N148" s="7"/>
      <c r="O148" s="7"/>
      <c r="P148" s="7"/>
    </row>
    <row r="149" spans="1:16">
      <c r="A149" s="32"/>
      <c r="C149" s="234" t="s">
        <v>69</v>
      </c>
      <c r="D149" s="235"/>
      <c r="E149" s="159"/>
      <c r="F149" s="159"/>
      <c r="G149" s="160">
        <v>9.7000000000000003E-3</v>
      </c>
      <c r="H149" s="153"/>
      <c r="J149" s="21"/>
      <c r="K149" s="21"/>
      <c r="L149" s="21"/>
      <c r="M149" s="7"/>
      <c r="N149" s="7"/>
      <c r="O149" s="7"/>
      <c r="P149" s="7"/>
    </row>
    <row r="150" spans="1:16">
      <c r="A150" s="32"/>
      <c r="C150" s="158" t="s">
        <v>70</v>
      </c>
      <c r="D150" s="159"/>
      <c r="E150" s="159"/>
      <c r="F150" s="159"/>
      <c r="G150" s="160">
        <v>5.8999999999999999E-3</v>
      </c>
      <c r="H150" s="154"/>
      <c r="J150" s="21"/>
      <c r="K150" s="21"/>
      <c r="L150" s="21"/>
      <c r="M150" s="7"/>
      <c r="N150" s="7"/>
      <c r="O150" s="7"/>
      <c r="P150" s="7"/>
    </row>
    <row r="151" spans="1:16">
      <c r="A151" s="32"/>
      <c r="C151" s="234" t="s">
        <v>71</v>
      </c>
      <c r="D151" s="235"/>
      <c r="E151" s="159"/>
      <c r="F151" s="159"/>
      <c r="G151" s="160">
        <v>0.06</v>
      </c>
      <c r="H151" s="141"/>
      <c r="J151" s="21"/>
      <c r="K151" s="21"/>
      <c r="L151" s="21"/>
      <c r="M151" s="7"/>
      <c r="N151" s="7"/>
      <c r="O151" s="7"/>
      <c r="P151" s="7"/>
    </row>
    <row r="152" spans="1:16">
      <c r="A152" s="32"/>
      <c r="C152" s="230" t="s">
        <v>72</v>
      </c>
      <c r="D152" s="230"/>
      <c r="E152" s="230"/>
      <c r="F152" s="230"/>
      <c r="G152" s="160">
        <v>3.6499999999999998E-2</v>
      </c>
      <c r="H152" s="142"/>
      <c r="J152" s="21"/>
      <c r="K152" s="21"/>
      <c r="L152" s="21"/>
      <c r="M152" s="7"/>
      <c r="N152" s="7"/>
      <c r="O152" s="7"/>
      <c r="P152" s="7"/>
    </row>
    <row r="153" spans="1:16">
      <c r="A153" s="32"/>
      <c r="C153" s="230" t="s">
        <v>73</v>
      </c>
      <c r="D153" s="230"/>
      <c r="E153" s="230"/>
      <c r="F153" s="230"/>
      <c r="G153" s="160">
        <v>0.03</v>
      </c>
      <c r="H153" s="155"/>
      <c r="J153" s="21"/>
      <c r="K153" s="21"/>
      <c r="L153" s="21"/>
      <c r="M153" s="7"/>
      <c r="N153" s="7"/>
      <c r="O153" s="7"/>
      <c r="P153" s="7"/>
    </row>
    <row r="154" spans="1:16" ht="15">
      <c r="A154" s="32"/>
      <c r="C154" s="231" t="s">
        <v>74</v>
      </c>
      <c r="D154" s="231"/>
      <c r="E154" s="231"/>
      <c r="F154" s="231"/>
      <c r="G154" s="161">
        <v>4.4999999999999998E-2</v>
      </c>
      <c r="H154" s="156"/>
      <c r="J154" s="21"/>
      <c r="K154" s="21"/>
      <c r="L154" s="21"/>
      <c r="M154" s="7"/>
      <c r="N154" s="7"/>
      <c r="O154" s="7"/>
      <c r="P154" s="7"/>
    </row>
    <row r="155" spans="1:16" ht="97.5" customHeight="1">
      <c r="A155" s="32"/>
      <c r="C155" s="232" t="s">
        <v>75</v>
      </c>
      <c r="D155" s="232"/>
      <c r="E155" s="232"/>
      <c r="F155" s="232"/>
      <c r="G155" s="162">
        <v>0.251</v>
      </c>
      <c r="H155" s="143"/>
      <c r="J155" s="21"/>
      <c r="K155" s="21"/>
      <c r="L155" s="21"/>
      <c r="M155" s="7"/>
      <c r="N155" s="7"/>
      <c r="O155" s="7"/>
      <c r="P155" s="7"/>
    </row>
    <row r="156" spans="1:16" ht="16.5" thickBot="1">
      <c r="A156" s="32"/>
      <c r="C156" s="233" t="s">
        <v>76</v>
      </c>
      <c r="D156" s="233"/>
      <c r="E156" s="233"/>
      <c r="F156" s="233"/>
      <c r="G156" s="163">
        <f>((1+G147+G148+G149)*(1+G150)*(1+G151))/(1-G152-G153-G154)-1</f>
        <v>0.25730367563308953</v>
      </c>
      <c r="I156" s="103"/>
      <c r="J156" s="7"/>
      <c r="K156" s="7"/>
      <c r="L156" s="7"/>
      <c r="M156" s="7"/>
      <c r="N156" s="7"/>
      <c r="O156" s="7"/>
      <c r="P156" s="7"/>
    </row>
    <row r="157" spans="1:16" ht="13.5" customHeight="1" thickBot="1">
      <c r="A157" s="38"/>
      <c r="C157" s="227" t="s">
        <v>32</v>
      </c>
      <c r="D157" s="227"/>
      <c r="E157" s="227"/>
      <c r="F157" s="39"/>
      <c r="I157" s="8"/>
      <c r="J157" s="7"/>
      <c r="K157" s="7"/>
      <c r="L157" s="7"/>
      <c r="M157" s="7"/>
      <c r="N157" s="7"/>
      <c r="O157" s="7"/>
      <c r="P157" s="7"/>
    </row>
    <row r="158" spans="1:16" ht="13.5" customHeight="1" thickBot="1">
      <c r="A158" s="38"/>
      <c r="C158" s="227"/>
      <c r="D158" s="227"/>
      <c r="E158" s="227"/>
      <c r="F158" s="39"/>
      <c r="G158" s="3"/>
      <c r="H158" s="4"/>
      <c r="I158" s="5"/>
      <c r="J158" s="7"/>
      <c r="K158" s="7"/>
      <c r="L158" s="7"/>
      <c r="M158" s="7"/>
      <c r="N158" s="7"/>
      <c r="O158" s="7"/>
      <c r="P158" s="7"/>
    </row>
    <row r="159" spans="1:16" ht="13.5" customHeight="1" thickBot="1">
      <c r="A159" s="38"/>
      <c r="C159" s="227"/>
      <c r="D159" s="227"/>
      <c r="E159" s="227"/>
      <c r="F159" s="39"/>
      <c r="G159" s="35"/>
      <c r="H159" s="225"/>
      <c r="I159" s="225"/>
      <c r="J159" s="7"/>
      <c r="K159" s="7"/>
      <c r="L159" s="7"/>
      <c r="M159" s="7"/>
      <c r="N159" s="7"/>
      <c r="O159" s="7"/>
      <c r="P159" s="7"/>
    </row>
    <row r="160" spans="1:16" ht="13.5" customHeight="1" thickBot="1">
      <c r="A160" s="38"/>
      <c r="C160" s="227"/>
      <c r="D160" s="227"/>
      <c r="E160" s="227"/>
      <c r="F160" s="39"/>
      <c r="G160" s="164"/>
      <c r="H160" s="166" t="s">
        <v>137</v>
      </c>
      <c r="I160" s="152"/>
      <c r="J160" s="152"/>
      <c r="K160" s="7"/>
      <c r="L160" s="7"/>
      <c r="M160" s="7"/>
      <c r="N160" s="7"/>
      <c r="O160" s="7"/>
      <c r="P160" s="7"/>
    </row>
    <row r="161" spans="1:17" ht="13.5" customHeight="1" thickBot="1">
      <c r="A161" s="38"/>
      <c r="C161" s="227"/>
      <c r="D161" s="227"/>
      <c r="E161" s="227"/>
      <c r="F161" s="39"/>
      <c r="G161" s="165"/>
      <c r="H161" s="167" t="s">
        <v>140</v>
      </c>
      <c r="I161" s="153"/>
      <c r="J161" s="153"/>
      <c r="K161" s="7"/>
      <c r="L161" s="7"/>
      <c r="M161" s="7"/>
      <c r="N161" s="7"/>
      <c r="O161" s="7"/>
      <c r="P161" s="7"/>
    </row>
    <row r="162" spans="1:17" ht="13.5" customHeight="1" thickBot="1">
      <c r="A162" s="38"/>
      <c r="C162" s="227"/>
      <c r="D162" s="227"/>
      <c r="E162" s="227"/>
      <c r="F162" s="39"/>
      <c r="H162" s="167" t="s">
        <v>141</v>
      </c>
      <c r="I162" s="153"/>
      <c r="J162" s="153"/>
      <c r="K162" s="7"/>
      <c r="L162" s="7"/>
      <c r="M162" s="7"/>
      <c r="N162" s="7"/>
      <c r="O162" s="7"/>
      <c r="P162" s="7"/>
    </row>
    <row r="163" spans="1:17" s="37" customFormat="1">
      <c r="A163" s="13"/>
      <c r="B163" s="95"/>
      <c r="C163" s="33"/>
      <c r="D163" s="34"/>
      <c r="E163" s="35"/>
      <c r="F163" s="35"/>
      <c r="G163" s="36"/>
      <c r="H163" s="36"/>
      <c r="I163" s="102"/>
    </row>
    <row r="164" spans="1:17" s="1" customFormat="1">
      <c r="B164" s="94"/>
      <c r="D164" s="40"/>
      <c r="F164" s="3"/>
      <c r="G164" s="4"/>
      <c r="H164" s="5"/>
      <c r="I164" s="104"/>
      <c r="J164" s="41"/>
      <c r="K164" s="41"/>
      <c r="L164" s="41"/>
      <c r="M164" s="41"/>
      <c r="N164" s="41"/>
      <c r="O164" s="41"/>
      <c r="P164" s="41"/>
      <c r="Q164" s="38"/>
    </row>
    <row r="165" spans="1:17" s="1" customFormat="1">
      <c r="B165" s="94"/>
      <c r="D165" s="40"/>
      <c r="F165" s="3"/>
      <c r="G165" s="4"/>
      <c r="H165" s="5"/>
      <c r="I165" s="104"/>
      <c r="J165" s="41"/>
      <c r="K165" s="41"/>
      <c r="L165" s="41"/>
      <c r="M165" s="41"/>
      <c r="N165" s="41"/>
      <c r="O165" s="41"/>
      <c r="P165" s="41"/>
      <c r="Q165" s="38"/>
    </row>
    <row r="166" spans="1:17" s="1" customFormat="1">
      <c r="A166" s="42"/>
      <c r="B166" s="94"/>
      <c r="D166" s="40"/>
      <c r="F166" s="3"/>
      <c r="G166" s="4"/>
      <c r="H166" s="5"/>
      <c r="I166" s="104"/>
      <c r="J166" s="41"/>
      <c r="K166" s="41"/>
      <c r="L166" s="41"/>
      <c r="M166" s="41"/>
      <c r="N166" s="41"/>
      <c r="O166" s="41"/>
      <c r="P166" s="41"/>
      <c r="Q166" s="38"/>
    </row>
    <row r="167" spans="1:17" s="1" customFormat="1">
      <c r="A167" s="42"/>
      <c r="B167" s="94"/>
      <c r="D167" s="40"/>
      <c r="F167" s="3"/>
      <c r="G167" s="4"/>
      <c r="H167" s="5"/>
      <c r="I167" s="104"/>
      <c r="J167" s="41"/>
      <c r="K167" s="41"/>
      <c r="L167" s="41"/>
      <c r="M167" s="41"/>
      <c r="N167" s="41"/>
      <c r="O167" s="41"/>
      <c r="P167" s="41"/>
      <c r="Q167" s="38"/>
    </row>
    <row r="168" spans="1:17" s="1" customFormat="1">
      <c r="B168" s="94"/>
      <c r="D168" s="40"/>
      <c r="F168" s="3"/>
      <c r="G168" s="4"/>
      <c r="H168" s="5"/>
      <c r="I168" s="104"/>
      <c r="J168" s="41"/>
      <c r="K168" s="41"/>
      <c r="L168" s="41"/>
      <c r="M168" s="41"/>
      <c r="N168" s="41"/>
      <c r="O168" s="41"/>
      <c r="P168" s="41"/>
      <c r="Q168" s="38"/>
    </row>
    <row r="169" spans="1:17" s="1" customFormat="1">
      <c r="B169" s="94"/>
      <c r="D169" s="40"/>
      <c r="F169" s="3"/>
      <c r="G169" s="4"/>
      <c r="H169" s="5"/>
      <c r="I169" s="104"/>
      <c r="J169" s="41"/>
      <c r="K169" s="41"/>
      <c r="L169" s="41"/>
      <c r="M169" s="41"/>
      <c r="N169" s="41"/>
      <c r="O169" s="41"/>
      <c r="P169" s="41"/>
      <c r="Q169" s="38"/>
    </row>
    <row r="170" spans="1:17" s="1" customFormat="1">
      <c r="B170" s="94"/>
      <c r="D170" s="40"/>
      <c r="F170" s="3"/>
      <c r="G170" s="4"/>
      <c r="H170" s="5"/>
      <c r="I170" s="104"/>
      <c r="J170" s="41"/>
      <c r="K170" s="41"/>
      <c r="L170" s="41"/>
      <c r="M170" s="41"/>
      <c r="N170" s="41"/>
      <c r="O170" s="41"/>
      <c r="P170" s="41"/>
      <c r="Q170" s="38"/>
    </row>
    <row r="171" spans="1:17" s="1" customFormat="1">
      <c r="B171" s="99"/>
      <c r="D171" s="40"/>
      <c r="F171" s="3"/>
      <c r="G171" s="4"/>
      <c r="H171" s="5"/>
      <c r="I171" s="104"/>
      <c r="J171" s="41"/>
      <c r="K171" s="41"/>
      <c r="L171" s="41"/>
      <c r="M171" s="41"/>
      <c r="N171" s="41"/>
      <c r="O171" s="41"/>
      <c r="P171" s="41"/>
      <c r="Q171" s="38"/>
    </row>
    <row r="172" spans="1:17" s="1" customFormat="1">
      <c r="B172" s="94"/>
      <c r="D172" s="40"/>
      <c r="F172" s="3"/>
      <c r="G172" s="4"/>
      <c r="H172" s="5"/>
      <c r="I172" s="104"/>
      <c r="J172" s="41"/>
      <c r="K172" s="41"/>
      <c r="L172" s="41"/>
      <c r="M172" s="41"/>
      <c r="N172" s="41"/>
      <c r="O172" s="41"/>
      <c r="P172" s="41"/>
      <c r="Q172" s="38"/>
    </row>
    <row r="173" spans="1:17" s="1" customFormat="1">
      <c r="B173" s="94"/>
      <c r="D173" s="40"/>
      <c r="F173" s="3"/>
      <c r="G173" s="4"/>
      <c r="H173" s="5"/>
      <c r="I173" s="104"/>
      <c r="J173" s="41"/>
      <c r="K173" s="41"/>
      <c r="L173" s="41"/>
      <c r="M173" s="41"/>
      <c r="N173" s="41"/>
      <c r="O173" s="41"/>
      <c r="P173" s="41"/>
      <c r="Q173" s="38"/>
    </row>
    <row r="174" spans="1:17" s="1" customFormat="1">
      <c r="B174" s="94"/>
      <c r="D174" s="40"/>
      <c r="F174" s="3"/>
      <c r="G174" s="4"/>
      <c r="H174" s="5"/>
      <c r="I174" s="104"/>
      <c r="J174" s="41"/>
      <c r="K174" s="41"/>
      <c r="L174" s="41"/>
      <c r="M174" s="41"/>
      <c r="N174" s="41"/>
      <c r="O174" s="41"/>
      <c r="P174" s="41"/>
      <c r="Q174" s="38"/>
    </row>
    <row r="175" spans="1:17" s="1" customFormat="1">
      <c r="B175" s="94"/>
      <c r="D175" s="40"/>
      <c r="F175" s="3"/>
      <c r="G175" s="4"/>
      <c r="H175" s="5"/>
      <c r="I175" s="104"/>
      <c r="J175" s="41"/>
      <c r="K175" s="41"/>
      <c r="L175" s="41"/>
      <c r="M175" s="41"/>
      <c r="N175" s="41"/>
      <c r="O175" s="41"/>
      <c r="P175" s="41"/>
      <c r="Q175" s="38"/>
    </row>
    <row r="176" spans="1:17" s="1" customFormat="1">
      <c r="B176" s="94"/>
      <c r="D176" s="40"/>
      <c r="F176" s="3"/>
      <c r="G176" s="4"/>
      <c r="H176" s="5"/>
      <c r="I176" s="104"/>
      <c r="J176" s="41"/>
      <c r="K176" s="41"/>
      <c r="L176" s="41"/>
      <c r="M176" s="41"/>
      <c r="N176" s="41"/>
      <c r="O176" s="41"/>
      <c r="P176" s="41"/>
      <c r="Q176" s="38"/>
    </row>
    <row r="177" spans="2:17" s="1" customFormat="1">
      <c r="B177" s="94"/>
      <c r="D177" s="40"/>
      <c r="F177" s="3"/>
      <c r="G177" s="4"/>
      <c r="H177" s="5"/>
      <c r="I177" s="104"/>
      <c r="J177" s="41"/>
      <c r="K177" s="41"/>
      <c r="L177" s="41"/>
      <c r="M177" s="41"/>
      <c r="N177" s="41"/>
      <c r="O177" s="41"/>
      <c r="P177" s="41"/>
      <c r="Q177" s="38"/>
    </row>
    <row r="178" spans="2:17" s="1" customFormat="1">
      <c r="B178" s="94"/>
      <c r="D178" s="40"/>
      <c r="F178" s="3"/>
      <c r="G178" s="4"/>
      <c r="H178" s="5"/>
      <c r="I178" s="104"/>
      <c r="J178" s="41"/>
      <c r="K178" s="41"/>
      <c r="L178" s="41"/>
      <c r="M178" s="41"/>
      <c r="N178" s="41"/>
      <c r="O178" s="41"/>
      <c r="P178" s="41"/>
      <c r="Q178" s="38"/>
    </row>
    <row r="179" spans="2:17" s="1" customFormat="1">
      <c r="B179" s="94"/>
      <c r="D179" s="40"/>
      <c r="F179" s="3"/>
      <c r="G179" s="4"/>
      <c r="H179" s="5"/>
      <c r="I179" s="104"/>
      <c r="J179" s="41"/>
      <c r="K179" s="41"/>
      <c r="L179" s="41"/>
      <c r="M179" s="41"/>
      <c r="N179" s="41"/>
      <c r="O179" s="41"/>
      <c r="P179" s="41"/>
      <c r="Q179" s="38"/>
    </row>
    <row r="180" spans="2:17" s="1" customFormat="1">
      <c r="B180" s="94"/>
      <c r="D180" s="40"/>
      <c r="F180" s="3"/>
      <c r="G180" s="4"/>
      <c r="H180" s="5"/>
      <c r="I180" s="104"/>
      <c r="J180" s="41"/>
      <c r="K180" s="41"/>
      <c r="L180" s="41"/>
      <c r="M180" s="41"/>
      <c r="N180" s="41"/>
      <c r="O180" s="41"/>
      <c r="P180" s="41"/>
      <c r="Q180" s="38"/>
    </row>
    <row r="181" spans="2:17" s="1" customFormat="1">
      <c r="B181" s="94"/>
      <c r="D181" s="40"/>
      <c r="F181" s="3"/>
      <c r="G181" s="4"/>
      <c r="H181" s="5"/>
      <c r="I181" s="104"/>
      <c r="J181" s="41"/>
      <c r="K181" s="41"/>
      <c r="L181" s="41"/>
      <c r="M181" s="41"/>
      <c r="N181" s="41"/>
      <c r="O181" s="41"/>
      <c r="P181" s="41"/>
      <c r="Q181" s="38"/>
    </row>
    <row r="182" spans="2:17" s="1" customFormat="1">
      <c r="B182" s="94"/>
      <c r="D182" s="40"/>
      <c r="F182" s="3"/>
      <c r="G182" s="4"/>
      <c r="H182" s="5"/>
      <c r="I182" s="104"/>
      <c r="J182" s="41"/>
      <c r="K182" s="41"/>
      <c r="L182" s="41"/>
      <c r="M182" s="41"/>
      <c r="N182" s="41"/>
      <c r="O182" s="41"/>
      <c r="P182" s="41"/>
      <c r="Q182" s="38"/>
    </row>
    <row r="183" spans="2:17" s="1" customFormat="1">
      <c r="B183" s="94"/>
      <c r="D183" s="40"/>
      <c r="F183" s="3"/>
      <c r="G183" s="4"/>
      <c r="H183" s="5"/>
      <c r="I183" s="104"/>
      <c r="J183" s="41"/>
      <c r="K183" s="41"/>
      <c r="L183" s="41"/>
      <c r="M183" s="41"/>
      <c r="N183" s="41"/>
      <c r="O183" s="41"/>
      <c r="P183" s="41"/>
      <c r="Q183" s="38"/>
    </row>
    <row r="184" spans="2:17" s="1" customFormat="1">
      <c r="B184" s="94"/>
      <c r="D184" s="40"/>
      <c r="F184" s="3"/>
      <c r="G184" s="4"/>
      <c r="H184" s="5"/>
      <c r="I184" s="104"/>
      <c r="J184" s="41"/>
      <c r="K184" s="41"/>
      <c r="L184" s="41"/>
      <c r="M184" s="41"/>
      <c r="N184" s="41"/>
      <c r="O184" s="41"/>
      <c r="P184" s="41"/>
      <c r="Q184" s="38"/>
    </row>
    <row r="185" spans="2:17" s="1" customFormat="1">
      <c r="B185" s="94"/>
      <c r="D185" s="40"/>
      <c r="F185" s="3"/>
      <c r="G185" s="4"/>
      <c r="H185" s="5"/>
      <c r="I185" s="104"/>
      <c r="J185" s="41"/>
      <c r="K185" s="41"/>
      <c r="L185" s="41"/>
      <c r="M185" s="41"/>
      <c r="N185" s="41"/>
      <c r="O185" s="41"/>
      <c r="P185" s="41"/>
      <c r="Q185" s="38"/>
    </row>
    <row r="186" spans="2:17" s="1" customFormat="1">
      <c r="B186" s="94"/>
      <c r="D186" s="40"/>
      <c r="F186" s="3"/>
      <c r="G186" s="4"/>
      <c r="H186" s="5"/>
      <c r="I186" s="104"/>
      <c r="J186" s="41"/>
      <c r="K186" s="41"/>
      <c r="L186" s="41"/>
      <c r="M186" s="41"/>
      <c r="N186" s="41"/>
      <c r="O186" s="41"/>
      <c r="P186" s="41"/>
      <c r="Q186" s="38"/>
    </row>
    <row r="187" spans="2:17" s="1" customFormat="1">
      <c r="B187" s="94"/>
      <c r="D187" s="40"/>
      <c r="F187" s="3"/>
      <c r="G187" s="4"/>
      <c r="H187" s="5"/>
      <c r="I187" s="104"/>
      <c r="J187" s="41"/>
      <c r="K187" s="41"/>
      <c r="L187" s="41"/>
      <c r="M187" s="41"/>
      <c r="N187" s="41"/>
      <c r="O187" s="41"/>
      <c r="P187" s="41"/>
      <c r="Q187" s="38"/>
    </row>
    <row r="188" spans="2:17" s="1" customFormat="1">
      <c r="B188" s="94"/>
      <c r="D188" s="40"/>
      <c r="F188" s="3"/>
      <c r="G188" s="4"/>
      <c r="H188" s="5"/>
      <c r="I188" s="104"/>
      <c r="J188" s="41"/>
      <c r="K188" s="41"/>
      <c r="L188" s="41"/>
      <c r="M188" s="41"/>
      <c r="N188" s="41"/>
      <c r="O188" s="41"/>
      <c r="P188" s="41"/>
      <c r="Q188" s="38"/>
    </row>
    <row r="189" spans="2:17" s="1" customFormat="1">
      <c r="B189" s="94"/>
      <c r="D189" s="40"/>
      <c r="F189" s="3"/>
      <c r="G189" s="4"/>
      <c r="H189" s="5"/>
      <c r="I189" s="104"/>
      <c r="J189" s="41"/>
      <c r="K189" s="41"/>
      <c r="L189" s="41"/>
      <c r="M189" s="41"/>
      <c r="N189" s="41"/>
      <c r="O189" s="41"/>
      <c r="P189" s="41"/>
      <c r="Q189" s="38"/>
    </row>
    <row r="190" spans="2:17" s="1" customFormat="1">
      <c r="B190" s="94"/>
      <c r="D190" s="40"/>
      <c r="F190" s="3"/>
      <c r="G190" s="4"/>
      <c r="H190" s="5"/>
      <c r="I190" s="104"/>
      <c r="J190" s="41"/>
      <c r="K190" s="41"/>
      <c r="L190" s="41"/>
      <c r="M190" s="41"/>
      <c r="N190" s="41"/>
      <c r="O190" s="41"/>
      <c r="P190" s="41"/>
      <c r="Q190" s="38"/>
    </row>
    <row r="191" spans="2:17" s="1" customFormat="1">
      <c r="B191" s="94"/>
      <c r="D191" s="40"/>
      <c r="F191" s="3"/>
      <c r="G191" s="4"/>
      <c r="H191" s="5"/>
      <c r="I191" s="104"/>
      <c r="J191" s="41"/>
      <c r="K191" s="41"/>
      <c r="L191" s="41"/>
      <c r="M191" s="41"/>
      <c r="N191" s="41"/>
      <c r="O191" s="41"/>
      <c r="P191" s="41"/>
      <c r="Q191" s="38"/>
    </row>
    <row r="192" spans="2:17" s="1" customFormat="1">
      <c r="B192" s="94"/>
      <c r="D192" s="40"/>
      <c r="F192" s="3"/>
      <c r="G192" s="4"/>
      <c r="H192" s="5"/>
      <c r="I192" s="104"/>
      <c r="J192" s="41"/>
      <c r="K192" s="41"/>
      <c r="L192" s="41"/>
      <c r="M192" s="41"/>
      <c r="N192" s="41"/>
      <c r="O192" s="41"/>
      <c r="P192" s="41"/>
      <c r="Q192" s="38"/>
    </row>
    <row r="193" spans="2:17" s="1" customFormat="1">
      <c r="B193" s="94"/>
      <c r="D193" s="40"/>
      <c r="F193" s="3"/>
      <c r="G193" s="4"/>
      <c r="H193" s="5"/>
      <c r="I193" s="104"/>
      <c r="J193" s="41"/>
      <c r="K193" s="41"/>
      <c r="L193" s="41"/>
      <c r="M193" s="41"/>
      <c r="N193" s="41"/>
      <c r="O193" s="41"/>
      <c r="P193" s="41"/>
      <c r="Q193" s="38"/>
    </row>
    <row r="194" spans="2:17" s="1" customFormat="1">
      <c r="B194" s="94"/>
      <c r="D194" s="40"/>
      <c r="F194" s="3"/>
      <c r="G194" s="4"/>
      <c r="H194" s="5"/>
      <c r="I194" s="104"/>
      <c r="J194" s="41"/>
      <c r="K194" s="41"/>
      <c r="L194" s="41"/>
      <c r="M194" s="41"/>
      <c r="N194" s="41"/>
      <c r="O194" s="41"/>
      <c r="P194" s="41"/>
      <c r="Q194" s="38"/>
    </row>
    <row r="195" spans="2:17" s="1" customFormat="1">
      <c r="B195" s="94"/>
      <c r="D195" s="40"/>
      <c r="F195" s="3"/>
      <c r="G195" s="4"/>
      <c r="H195" s="5"/>
      <c r="I195" s="104"/>
      <c r="J195" s="41"/>
      <c r="K195" s="41"/>
      <c r="L195" s="41"/>
      <c r="M195" s="41"/>
      <c r="N195" s="41"/>
      <c r="O195" s="41"/>
      <c r="P195" s="41"/>
      <c r="Q195" s="38"/>
    </row>
    <row r="196" spans="2:17" s="1" customFormat="1">
      <c r="B196" s="94"/>
      <c r="D196" s="40"/>
      <c r="F196" s="3"/>
      <c r="G196" s="4"/>
      <c r="H196" s="5"/>
      <c r="I196" s="104"/>
      <c r="J196" s="41"/>
      <c r="K196" s="41"/>
      <c r="L196" s="41"/>
      <c r="M196" s="41"/>
      <c r="N196" s="41"/>
      <c r="O196" s="41"/>
      <c r="P196" s="41"/>
      <c r="Q196" s="38"/>
    </row>
    <row r="197" spans="2:17" s="1" customFormat="1">
      <c r="B197" s="94"/>
      <c r="D197" s="40"/>
      <c r="F197" s="3"/>
      <c r="G197" s="4"/>
      <c r="H197" s="5"/>
      <c r="I197" s="104"/>
      <c r="J197" s="41"/>
      <c r="K197" s="41"/>
      <c r="L197" s="41"/>
      <c r="M197" s="41"/>
      <c r="N197" s="41"/>
      <c r="O197" s="41"/>
      <c r="P197" s="41"/>
      <c r="Q197" s="38"/>
    </row>
    <row r="198" spans="2:17" s="1" customFormat="1">
      <c r="B198" s="94"/>
      <c r="D198" s="40"/>
      <c r="F198" s="3"/>
      <c r="G198" s="4"/>
      <c r="H198" s="5"/>
      <c r="I198" s="104"/>
      <c r="J198" s="41"/>
      <c r="K198" s="41"/>
      <c r="L198" s="41"/>
      <c r="M198" s="41"/>
      <c r="N198" s="41"/>
      <c r="O198" s="41"/>
      <c r="P198" s="41"/>
      <c r="Q198" s="38"/>
    </row>
    <row r="199" spans="2:17" s="1" customFormat="1">
      <c r="B199" s="94"/>
      <c r="D199" s="40"/>
      <c r="F199" s="3"/>
      <c r="G199" s="4"/>
      <c r="H199" s="5"/>
      <c r="I199" s="104"/>
      <c r="J199" s="41"/>
      <c r="K199" s="41"/>
      <c r="L199" s="41"/>
      <c r="M199" s="41"/>
      <c r="N199" s="41"/>
      <c r="O199" s="41"/>
      <c r="P199" s="41"/>
      <c r="Q199" s="38"/>
    </row>
    <row r="200" spans="2:17" s="1" customFormat="1">
      <c r="B200" s="94"/>
      <c r="D200" s="40"/>
      <c r="F200" s="3"/>
      <c r="G200" s="4"/>
      <c r="H200" s="5"/>
      <c r="I200" s="104"/>
      <c r="J200" s="41"/>
      <c r="K200" s="41"/>
      <c r="L200" s="41"/>
      <c r="M200" s="41"/>
      <c r="N200" s="41"/>
      <c r="O200" s="41"/>
      <c r="P200" s="41"/>
      <c r="Q200" s="38"/>
    </row>
    <row r="201" spans="2:17" s="1" customFormat="1">
      <c r="B201" s="94"/>
      <c r="D201" s="40"/>
      <c r="F201" s="3"/>
      <c r="G201" s="4"/>
      <c r="H201" s="5"/>
      <c r="I201" s="104"/>
      <c r="J201" s="41"/>
      <c r="K201" s="41"/>
      <c r="L201" s="41"/>
      <c r="M201" s="41"/>
      <c r="N201" s="41"/>
      <c r="O201" s="41"/>
      <c r="P201" s="41"/>
      <c r="Q201" s="38"/>
    </row>
    <row r="202" spans="2:17" s="1" customFormat="1">
      <c r="B202" s="94"/>
      <c r="D202" s="40"/>
      <c r="F202" s="3"/>
      <c r="G202" s="4"/>
      <c r="H202" s="5"/>
      <c r="I202" s="104"/>
      <c r="J202" s="41"/>
      <c r="K202" s="41"/>
      <c r="L202" s="41"/>
      <c r="M202" s="41"/>
      <c r="N202" s="41"/>
      <c r="O202" s="41"/>
      <c r="P202" s="41"/>
      <c r="Q202" s="38"/>
    </row>
    <row r="203" spans="2:17" s="1" customFormat="1">
      <c r="B203" s="94"/>
      <c r="D203" s="40"/>
      <c r="F203" s="3"/>
      <c r="G203" s="4"/>
      <c r="H203" s="5"/>
      <c r="I203" s="104"/>
      <c r="J203" s="41"/>
      <c r="K203" s="41"/>
      <c r="L203" s="41"/>
      <c r="M203" s="41"/>
      <c r="N203" s="41"/>
      <c r="O203" s="41"/>
      <c r="P203" s="41"/>
      <c r="Q203" s="38"/>
    </row>
    <row r="204" spans="2:17" s="1" customFormat="1">
      <c r="B204" s="94"/>
      <c r="D204" s="40"/>
      <c r="F204" s="3"/>
      <c r="G204" s="4"/>
      <c r="H204" s="5"/>
      <c r="I204" s="104"/>
      <c r="J204" s="41"/>
      <c r="K204" s="41"/>
      <c r="L204" s="41"/>
      <c r="M204" s="41"/>
      <c r="N204" s="41"/>
      <c r="O204" s="41"/>
      <c r="P204" s="41"/>
      <c r="Q204" s="38"/>
    </row>
    <row r="205" spans="2:17" s="1" customFormat="1">
      <c r="B205" s="94"/>
      <c r="D205" s="40"/>
      <c r="F205" s="3"/>
      <c r="G205" s="4"/>
      <c r="H205" s="5"/>
      <c r="I205" s="104"/>
      <c r="J205" s="41"/>
      <c r="K205" s="41"/>
      <c r="L205" s="41"/>
      <c r="M205" s="41"/>
      <c r="N205" s="41"/>
      <c r="O205" s="41"/>
      <c r="P205" s="41"/>
      <c r="Q205" s="38"/>
    </row>
    <row r="206" spans="2:17" s="1" customFormat="1">
      <c r="B206" s="94"/>
      <c r="D206" s="40"/>
      <c r="F206" s="3"/>
      <c r="G206" s="4"/>
      <c r="H206" s="5"/>
      <c r="I206" s="104"/>
      <c r="J206" s="41"/>
      <c r="K206" s="41"/>
      <c r="L206" s="41"/>
      <c r="M206" s="41"/>
      <c r="N206" s="41"/>
      <c r="O206" s="41"/>
      <c r="P206" s="41"/>
      <c r="Q206" s="38"/>
    </row>
    <row r="207" spans="2:17" s="1" customFormat="1">
      <c r="B207" s="94"/>
      <c r="D207" s="40"/>
      <c r="F207" s="3"/>
      <c r="G207" s="4"/>
      <c r="H207" s="5"/>
      <c r="I207" s="104"/>
      <c r="J207" s="41"/>
      <c r="K207" s="41"/>
      <c r="L207" s="41"/>
      <c r="M207" s="41"/>
      <c r="N207" s="41"/>
      <c r="O207" s="41"/>
      <c r="P207" s="41"/>
      <c r="Q207" s="38"/>
    </row>
    <row r="208" spans="2:17" s="1" customFormat="1">
      <c r="B208" s="94"/>
      <c r="D208" s="40"/>
      <c r="F208" s="3"/>
      <c r="G208" s="4"/>
      <c r="H208" s="5"/>
      <c r="I208" s="104"/>
      <c r="J208" s="41"/>
      <c r="K208" s="41"/>
      <c r="L208" s="41"/>
      <c r="M208" s="41"/>
      <c r="N208" s="41"/>
      <c r="O208" s="41"/>
      <c r="P208" s="41"/>
      <c r="Q208" s="38"/>
    </row>
    <row r="209" spans="2:17" s="1" customFormat="1">
      <c r="B209" s="94"/>
      <c r="D209" s="40"/>
      <c r="F209" s="3"/>
      <c r="G209" s="4"/>
      <c r="H209" s="5"/>
      <c r="I209" s="104"/>
      <c r="J209" s="41"/>
      <c r="K209" s="41"/>
      <c r="L209" s="41"/>
      <c r="M209" s="41"/>
      <c r="N209" s="41"/>
      <c r="O209" s="41"/>
      <c r="P209" s="41"/>
      <c r="Q209" s="38"/>
    </row>
    <row r="210" spans="2:17" s="1" customFormat="1">
      <c r="B210" s="94"/>
      <c r="D210" s="40"/>
      <c r="F210" s="3"/>
      <c r="G210" s="4"/>
      <c r="H210" s="5"/>
      <c r="I210" s="104"/>
      <c r="J210" s="41"/>
      <c r="K210" s="41"/>
      <c r="L210" s="41"/>
      <c r="M210" s="41"/>
      <c r="N210" s="41"/>
      <c r="O210" s="41"/>
      <c r="P210" s="41"/>
      <c r="Q210" s="38"/>
    </row>
    <row r="211" spans="2:17" s="1" customFormat="1">
      <c r="B211" s="94"/>
      <c r="D211" s="40"/>
      <c r="F211" s="3"/>
      <c r="G211" s="4"/>
      <c r="H211" s="5"/>
      <c r="I211" s="104"/>
      <c r="J211" s="41"/>
      <c r="K211" s="41"/>
      <c r="L211" s="41"/>
      <c r="M211" s="41"/>
      <c r="N211" s="41"/>
      <c r="O211" s="41"/>
      <c r="P211" s="41"/>
      <c r="Q211" s="38"/>
    </row>
    <row r="212" spans="2:17" s="1" customFormat="1">
      <c r="B212" s="94"/>
      <c r="D212" s="40"/>
      <c r="F212" s="3"/>
      <c r="G212" s="4"/>
      <c r="H212" s="5"/>
      <c r="I212" s="104"/>
      <c r="J212" s="41"/>
      <c r="K212" s="41"/>
      <c r="L212" s="41"/>
      <c r="M212" s="41"/>
      <c r="N212" s="41"/>
      <c r="O212" s="41"/>
      <c r="P212" s="41"/>
      <c r="Q212" s="38"/>
    </row>
    <row r="213" spans="2:17" s="1" customFormat="1">
      <c r="B213" s="94"/>
      <c r="D213" s="40"/>
      <c r="F213" s="3"/>
      <c r="G213" s="4"/>
      <c r="H213" s="5"/>
      <c r="I213" s="104"/>
      <c r="J213" s="41"/>
      <c r="K213" s="41"/>
      <c r="L213" s="41"/>
      <c r="M213" s="41"/>
      <c r="N213" s="41"/>
      <c r="O213" s="41"/>
      <c r="P213" s="41"/>
      <c r="Q213" s="38"/>
    </row>
    <row r="214" spans="2:17" s="1" customFormat="1">
      <c r="B214" s="94"/>
      <c r="D214" s="40"/>
      <c r="F214" s="3"/>
      <c r="G214" s="4"/>
      <c r="H214" s="5"/>
      <c r="I214" s="104"/>
      <c r="J214" s="41"/>
      <c r="K214" s="41"/>
      <c r="L214" s="41"/>
      <c r="M214" s="41"/>
      <c r="N214" s="41"/>
      <c r="O214" s="41"/>
      <c r="P214" s="41"/>
      <c r="Q214" s="38"/>
    </row>
    <row r="215" spans="2:17" s="1" customFormat="1">
      <c r="B215" s="94"/>
      <c r="D215" s="40"/>
      <c r="F215" s="3"/>
      <c r="G215" s="4"/>
      <c r="H215" s="5"/>
      <c r="I215" s="104"/>
      <c r="J215" s="41"/>
      <c r="K215" s="41"/>
      <c r="L215" s="41"/>
      <c r="M215" s="41"/>
      <c r="N215" s="41"/>
      <c r="O215" s="41"/>
      <c r="P215" s="41"/>
      <c r="Q215" s="38"/>
    </row>
    <row r="216" spans="2:17" s="1" customFormat="1">
      <c r="B216" s="94"/>
      <c r="D216" s="40"/>
      <c r="F216" s="3"/>
      <c r="G216" s="4"/>
      <c r="H216" s="5"/>
      <c r="I216" s="104"/>
      <c r="J216" s="41"/>
      <c r="K216" s="41"/>
      <c r="L216" s="41"/>
      <c r="M216" s="41"/>
      <c r="N216" s="41"/>
      <c r="O216" s="41"/>
      <c r="P216" s="41"/>
      <c r="Q216" s="38"/>
    </row>
    <row r="217" spans="2:17" s="1" customFormat="1">
      <c r="B217" s="94"/>
      <c r="D217" s="40"/>
      <c r="F217" s="3"/>
      <c r="G217" s="4"/>
      <c r="H217" s="5"/>
      <c r="I217" s="104"/>
      <c r="J217" s="41"/>
      <c r="K217" s="41"/>
      <c r="L217" s="41"/>
      <c r="M217" s="41"/>
      <c r="N217" s="41"/>
      <c r="O217" s="41"/>
      <c r="P217" s="41"/>
      <c r="Q217" s="38"/>
    </row>
    <row r="218" spans="2:17" s="1" customFormat="1">
      <c r="B218" s="94"/>
      <c r="D218" s="40"/>
      <c r="F218" s="3"/>
      <c r="G218" s="4"/>
      <c r="H218" s="5"/>
      <c r="I218" s="104"/>
      <c r="J218" s="41"/>
      <c r="K218" s="41"/>
      <c r="L218" s="41"/>
      <c r="M218" s="41"/>
      <c r="N218" s="41"/>
      <c r="O218" s="41"/>
      <c r="P218" s="41"/>
      <c r="Q218" s="38"/>
    </row>
    <row r="219" spans="2:17" s="1" customFormat="1">
      <c r="B219" s="94"/>
      <c r="D219" s="40"/>
      <c r="F219" s="3"/>
      <c r="G219" s="4"/>
      <c r="H219" s="5"/>
      <c r="I219" s="104"/>
      <c r="J219" s="41"/>
      <c r="K219" s="41"/>
      <c r="L219" s="41"/>
      <c r="M219" s="41"/>
      <c r="N219" s="41"/>
      <c r="O219" s="41"/>
      <c r="P219" s="41"/>
      <c r="Q219" s="38"/>
    </row>
    <row r="220" spans="2:17" s="1" customFormat="1">
      <c r="B220" s="94"/>
      <c r="D220" s="40"/>
      <c r="F220" s="3"/>
      <c r="G220" s="4"/>
      <c r="H220" s="5"/>
      <c r="I220" s="104"/>
      <c r="J220" s="41"/>
      <c r="K220" s="41"/>
      <c r="L220" s="41"/>
      <c r="M220" s="41"/>
      <c r="N220" s="41"/>
      <c r="O220" s="41"/>
      <c r="P220" s="41"/>
      <c r="Q220" s="38"/>
    </row>
    <row r="221" spans="2:17" s="1" customFormat="1">
      <c r="B221" s="94"/>
      <c r="D221" s="40"/>
      <c r="F221" s="3"/>
      <c r="G221" s="4"/>
      <c r="H221" s="5"/>
      <c r="I221" s="104"/>
      <c r="J221" s="41"/>
      <c r="K221" s="41"/>
      <c r="L221" s="41"/>
      <c r="M221" s="41"/>
      <c r="N221" s="41"/>
      <c r="O221" s="41"/>
      <c r="P221" s="41"/>
      <c r="Q221" s="38"/>
    </row>
    <row r="222" spans="2:17" s="1" customFormat="1">
      <c r="B222" s="94"/>
      <c r="D222" s="40"/>
      <c r="F222" s="3"/>
      <c r="G222" s="4"/>
      <c r="H222" s="5"/>
      <c r="I222" s="104"/>
      <c r="J222" s="41"/>
      <c r="K222" s="41"/>
      <c r="L222" s="41"/>
      <c r="M222" s="41"/>
      <c r="N222" s="41"/>
      <c r="O222" s="41"/>
      <c r="P222" s="41"/>
      <c r="Q222" s="38"/>
    </row>
    <row r="223" spans="2:17" s="1" customFormat="1">
      <c r="B223" s="94"/>
      <c r="D223" s="40"/>
      <c r="F223" s="3"/>
      <c r="G223" s="4"/>
      <c r="H223" s="5"/>
      <c r="I223" s="104"/>
      <c r="J223" s="41"/>
      <c r="K223" s="41"/>
      <c r="L223" s="41"/>
      <c r="M223" s="41"/>
      <c r="N223" s="41"/>
      <c r="O223" s="41"/>
      <c r="P223" s="41"/>
      <c r="Q223" s="38"/>
    </row>
    <row r="224" spans="2:17" s="1" customFormat="1">
      <c r="B224" s="94"/>
      <c r="D224" s="40"/>
      <c r="F224" s="3"/>
      <c r="G224" s="4"/>
      <c r="H224" s="5"/>
      <c r="I224" s="104"/>
      <c r="J224" s="41"/>
      <c r="K224" s="41"/>
      <c r="L224" s="41"/>
      <c r="M224" s="41"/>
      <c r="N224" s="41"/>
      <c r="O224" s="41"/>
      <c r="P224" s="41"/>
      <c r="Q224" s="38"/>
    </row>
    <row r="225" spans="2:17" s="1" customFormat="1">
      <c r="B225" s="94"/>
      <c r="D225" s="40"/>
      <c r="F225" s="3"/>
      <c r="G225" s="4"/>
      <c r="H225" s="5"/>
      <c r="I225" s="104"/>
      <c r="J225" s="41"/>
      <c r="K225" s="41"/>
      <c r="L225" s="41"/>
      <c r="M225" s="41"/>
      <c r="N225" s="41"/>
      <c r="O225" s="41"/>
      <c r="P225" s="41"/>
      <c r="Q225" s="38"/>
    </row>
    <row r="226" spans="2:17" s="1" customFormat="1">
      <c r="B226" s="94"/>
      <c r="D226" s="40"/>
      <c r="F226" s="3"/>
      <c r="G226" s="4"/>
      <c r="H226" s="5"/>
      <c r="I226" s="104"/>
      <c r="J226" s="41"/>
      <c r="K226" s="41"/>
      <c r="L226" s="41"/>
      <c r="M226" s="41"/>
      <c r="N226" s="41"/>
      <c r="O226" s="41"/>
      <c r="P226" s="41"/>
      <c r="Q226" s="38"/>
    </row>
    <row r="227" spans="2:17" s="1" customFormat="1">
      <c r="B227" s="94"/>
      <c r="D227" s="40"/>
      <c r="F227" s="3"/>
      <c r="G227" s="4"/>
      <c r="H227" s="5"/>
      <c r="I227" s="104"/>
      <c r="J227" s="41"/>
      <c r="K227" s="41"/>
      <c r="L227" s="41"/>
      <c r="M227" s="41"/>
      <c r="N227" s="41"/>
      <c r="O227" s="41"/>
      <c r="P227" s="41"/>
      <c r="Q227" s="38"/>
    </row>
    <row r="228" spans="2:17" s="1" customFormat="1">
      <c r="B228" s="94"/>
      <c r="D228" s="40"/>
      <c r="F228" s="3"/>
      <c r="G228" s="4"/>
      <c r="H228" s="5"/>
      <c r="I228" s="104"/>
      <c r="J228" s="41"/>
      <c r="K228" s="41"/>
      <c r="L228" s="41"/>
      <c r="M228" s="41"/>
      <c r="N228" s="41"/>
      <c r="O228" s="41"/>
      <c r="P228" s="41"/>
      <c r="Q228" s="38"/>
    </row>
    <row r="229" spans="2:17" s="1" customFormat="1">
      <c r="B229" s="94"/>
      <c r="D229" s="40"/>
      <c r="F229" s="3"/>
      <c r="G229" s="4"/>
      <c r="H229" s="5"/>
      <c r="I229" s="104"/>
      <c r="J229" s="41"/>
      <c r="K229" s="41"/>
      <c r="L229" s="41"/>
      <c r="M229" s="41"/>
      <c r="N229" s="41"/>
      <c r="O229" s="41"/>
      <c r="P229" s="41"/>
      <c r="Q229" s="38"/>
    </row>
    <row r="230" spans="2:17" s="1" customFormat="1">
      <c r="B230" s="94"/>
      <c r="D230" s="40"/>
      <c r="F230" s="3"/>
      <c r="G230" s="4"/>
      <c r="H230" s="5"/>
      <c r="I230" s="104"/>
      <c r="J230" s="41"/>
      <c r="K230" s="41"/>
      <c r="L230" s="41"/>
      <c r="M230" s="41"/>
      <c r="N230" s="41"/>
      <c r="O230" s="41"/>
      <c r="P230" s="41"/>
      <c r="Q230" s="38"/>
    </row>
    <row r="231" spans="2:17" s="1" customFormat="1">
      <c r="B231" s="94"/>
      <c r="D231" s="40"/>
      <c r="F231" s="3"/>
      <c r="G231" s="4"/>
      <c r="H231" s="5"/>
      <c r="I231" s="104"/>
      <c r="J231" s="41"/>
      <c r="K231" s="41"/>
      <c r="L231" s="41"/>
      <c r="M231" s="41"/>
      <c r="N231" s="41"/>
      <c r="O231" s="41"/>
      <c r="P231" s="41"/>
      <c r="Q231" s="38"/>
    </row>
    <row r="232" spans="2:17" s="1" customFormat="1">
      <c r="B232" s="94"/>
      <c r="D232" s="40"/>
      <c r="F232" s="3"/>
      <c r="G232" s="4"/>
      <c r="H232" s="5"/>
      <c r="I232" s="104"/>
      <c r="J232" s="41"/>
      <c r="K232" s="41"/>
      <c r="L232" s="41"/>
      <c r="M232" s="41"/>
      <c r="N232" s="41"/>
      <c r="O232" s="41"/>
      <c r="P232" s="41"/>
      <c r="Q232" s="38"/>
    </row>
    <row r="233" spans="2:17" s="1" customFormat="1">
      <c r="B233" s="94"/>
      <c r="D233" s="40"/>
      <c r="F233" s="3"/>
      <c r="G233" s="4"/>
      <c r="H233" s="5"/>
      <c r="I233" s="104"/>
      <c r="J233" s="41"/>
      <c r="K233" s="41"/>
      <c r="L233" s="41"/>
      <c r="M233" s="41"/>
      <c r="N233" s="41"/>
      <c r="O233" s="41"/>
      <c r="P233" s="41"/>
      <c r="Q233" s="38"/>
    </row>
    <row r="234" spans="2:17" s="1" customFormat="1">
      <c r="B234" s="94"/>
      <c r="D234" s="40"/>
      <c r="F234" s="3"/>
      <c r="G234" s="4"/>
      <c r="H234" s="5"/>
      <c r="I234" s="104"/>
      <c r="J234" s="41"/>
      <c r="K234" s="41"/>
      <c r="L234" s="41"/>
      <c r="M234" s="41"/>
      <c r="N234" s="41"/>
      <c r="O234" s="41"/>
      <c r="P234" s="41"/>
      <c r="Q234" s="38"/>
    </row>
    <row r="235" spans="2:17" s="1" customFormat="1">
      <c r="B235" s="94"/>
      <c r="D235" s="40"/>
      <c r="F235" s="3"/>
      <c r="G235" s="4"/>
      <c r="H235" s="5"/>
      <c r="I235" s="104"/>
      <c r="J235" s="41"/>
      <c r="K235" s="41"/>
      <c r="L235" s="41"/>
      <c r="M235" s="41"/>
      <c r="N235" s="41"/>
      <c r="O235" s="41"/>
      <c r="P235" s="41"/>
      <c r="Q235" s="38"/>
    </row>
    <row r="236" spans="2:17" s="1" customFormat="1">
      <c r="B236" s="94"/>
      <c r="D236" s="40"/>
      <c r="F236" s="3"/>
      <c r="G236" s="4"/>
      <c r="H236" s="5"/>
      <c r="I236" s="104"/>
      <c r="J236" s="41"/>
      <c r="K236" s="41"/>
      <c r="L236" s="41"/>
      <c r="M236" s="41"/>
      <c r="N236" s="41"/>
      <c r="O236" s="41"/>
      <c r="P236" s="41"/>
      <c r="Q236" s="38"/>
    </row>
    <row r="237" spans="2:17" s="1" customFormat="1">
      <c r="B237" s="94"/>
      <c r="D237" s="40"/>
      <c r="F237" s="3"/>
      <c r="G237" s="4"/>
      <c r="H237" s="5"/>
      <c r="I237" s="104"/>
      <c r="J237" s="41"/>
      <c r="K237" s="41"/>
      <c r="L237" s="41"/>
      <c r="M237" s="41"/>
      <c r="N237" s="41"/>
      <c r="O237" s="41"/>
      <c r="P237" s="41"/>
      <c r="Q237" s="38"/>
    </row>
    <row r="238" spans="2:17" s="1" customFormat="1">
      <c r="B238" s="94"/>
      <c r="D238" s="40"/>
      <c r="F238" s="3"/>
      <c r="G238" s="4"/>
      <c r="H238" s="5"/>
      <c r="I238" s="104"/>
      <c r="J238" s="41"/>
      <c r="K238" s="41"/>
      <c r="L238" s="41"/>
      <c r="M238" s="41"/>
      <c r="N238" s="41"/>
      <c r="O238" s="41"/>
      <c r="P238" s="41"/>
      <c r="Q238" s="38"/>
    </row>
    <row r="239" spans="2:17" s="1" customFormat="1">
      <c r="B239" s="94"/>
      <c r="D239" s="40"/>
      <c r="F239" s="3"/>
      <c r="G239" s="4"/>
      <c r="H239" s="5"/>
      <c r="I239" s="104"/>
      <c r="J239" s="41"/>
      <c r="K239" s="41"/>
      <c r="L239" s="41"/>
      <c r="M239" s="41"/>
      <c r="N239" s="41"/>
      <c r="O239" s="41"/>
      <c r="P239" s="41"/>
      <c r="Q239" s="38"/>
    </row>
    <row r="240" spans="2:17" s="1" customFormat="1">
      <c r="B240" s="94"/>
      <c r="D240" s="40"/>
      <c r="F240" s="3"/>
      <c r="G240" s="4"/>
      <c r="H240" s="5"/>
      <c r="I240" s="104"/>
      <c r="J240" s="41"/>
      <c r="K240" s="41"/>
      <c r="L240" s="41"/>
      <c r="M240" s="41"/>
      <c r="N240" s="41"/>
      <c r="O240" s="41"/>
      <c r="P240" s="41"/>
      <c r="Q240" s="38"/>
    </row>
    <row r="241" spans="2:17" s="1" customFormat="1">
      <c r="B241" s="94"/>
      <c r="D241" s="40"/>
      <c r="F241" s="3"/>
      <c r="G241" s="4"/>
      <c r="H241" s="5"/>
      <c r="I241" s="104"/>
      <c r="J241" s="41"/>
      <c r="K241" s="41"/>
      <c r="L241" s="41"/>
      <c r="M241" s="41"/>
      <c r="N241" s="41"/>
      <c r="O241" s="41"/>
      <c r="P241" s="41"/>
      <c r="Q241" s="38"/>
    </row>
    <row r="242" spans="2:17" s="1" customFormat="1">
      <c r="B242" s="94"/>
      <c r="D242" s="40"/>
      <c r="F242" s="3"/>
      <c r="G242" s="4"/>
      <c r="H242" s="5"/>
      <c r="I242" s="104"/>
      <c r="J242" s="41"/>
      <c r="K242" s="41"/>
      <c r="L242" s="41"/>
      <c r="M242" s="41"/>
      <c r="N242" s="41"/>
      <c r="O242" s="41"/>
      <c r="P242" s="41"/>
      <c r="Q242" s="38"/>
    </row>
    <row r="243" spans="2:17" s="1" customFormat="1">
      <c r="B243" s="94"/>
      <c r="D243" s="40"/>
      <c r="F243" s="3"/>
      <c r="G243" s="4"/>
      <c r="H243" s="5"/>
      <c r="I243" s="104"/>
      <c r="J243" s="41"/>
      <c r="K243" s="41"/>
      <c r="L243" s="41"/>
      <c r="M243" s="41"/>
      <c r="N243" s="41"/>
      <c r="O243" s="41"/>
      <c r="P243" s="41"/>
      <c r="Q243" s="38"/>
    </row>
    <row r="244" spans="2:17" s="1" customFormat="1">
      <c r="B244" s="94"/>
      <c r="D244" s="40"/>
      <c r="F244" s="3"/>
      <c r="G244" s="4"/>
      <c r="H244" s="5"/>
      <c r="I244" s="104"/>
      <c r="J244" s="41"/>
      <c r="K244" s="41"/>
      <c r="L244" s="41"/>
      <c r="M244" s="41"/>
      <c r="N244" s="41"/>
      <c r="O244" s="41"/>
      <c r="P244" s="41"/>
      <c r="Q244" s="38"/>
    </row>
    <row r="245" spans="2:17" s="1" customFormat="1">
      <c r="B245" s="94"/>
      <c r="D245" s="40"/>
      <c r="F245" s="3"/>
      <c r="G245" s="4"/>
      <c r="H245" s="5"/>
      <c r="I245" s="104"/>
      <c r="J245" s="41"/>
      <c r="K245" s="41"/>
      <c r="L245" s="41"/>
      <c r="M245" s="41"/>
      <c r="N245" s="41"/>
      <c r="O245" s="41"/>
      <c r="P245" s="41"/>
      <c r="Q245" s="38"/>
    </row>
    <row r="246" spans="2:17" s="1" customFormat="1">
      <c r="B246" s="94"/>
      <c r="D246" s="40"/>
      <c r="F246" s="3"/>
      <c r="G246" s="4"/>
      <c r="H246" s="5"/>
      <c r="I246" s="104"/>
      <c r="J246" s="41"/>
      <c r="K246" s="41"/>
      <c r="L246" s="41"/>
      <c r="M246" s="41"/>
      <c r="N246" s="41"/>
      <c r="O246" s="41"/>
      <c r="P246" s="41"/>
      <c r="Q246" s="38"/>
    </row>
    <row r="247" spans="2:17" s="1" customFormat="1">
      <c r="B247" s="94"/>
      <c r="D247" s="40"/>
      <c r="F247" s="3"/>
      <c r="G247" s="4"/>
      <c r="H247" s="5"/>
      <c r="I247" s="104"/>
      <c r="J247" s="41"/>
      <c r="K247" s="41"/>
      <c r="L247" s="41"/>
      <c r="M247" s="41"/>
      <c r="N247" s="41"/>
      <c r="O247" s="41"/>
      <c r="P247" s="41"/>
      <c r="Q247" s="38"/>
    </row>
    <row r="248" spans="2:17" s="1" customFormat="1">
      <c r="B248" s="94"/>
      <c r="D248" s="40"/>
      <c r="F248" s="3"/>
      <c r="G248" s="4"/>
      <c r="H248" s="5"/>
      <c r="I248" s="104"/>
      <c r="J248" s="41"/>
      <c r="K248" s="41"/>
      <c r="L248" s="41"/>
      <c r="M248" s="41"/>
      <c r="N248" s="41"/>
      <c r="O248" s="41"/>
      <c r="P248" s="41"/>
      <c r="Q248" s="38"/>
    </row>
    <row r="249" spans="2:17" s="1" customFormat="1">
      <c r="B249" s="94"/>
      <c r="D249" s="40"/>
      <c r="F249" s="3"/>
      <c r="G249" s="4"/>
      <c r="H249" s="5"/>
      <c r="I249" s="104"/>
      <c r="J249" s="41"/>
      <c r="K249" s="41"/>
      <c r="L249" s="41"/>
      <c r="M249" s="41"/>
      <c r="N249" s="41"/>
      <c r="O249" s="41"/>
      <c r="P249" s="41"/>
      <c r="Q249" s="38"/>
    </row>
    <row r="250" spans="2:17" s="1" customFormat="1">
      <c r="B250" s="94"/>
      <c r="D250" s="40"/>
      <c r="F250" s="3"/>
      <c r="G250" s="4"/>
      <c r="H250" s="5"/>
      <c r="I250" s="104"/>
      <c r="J250" s="41"/>
      <c r="K250" s="41"/>
      <c r="L250" s="41"/>
      <c r="M250" s="41"/>
      <c r="N250" s="41"/>
      <c r="O250" s="41"/>
      <c r="P250" s="41"/>
      <c r="Q250" s="38"/>
    </row>
    <row r="251" spans="2:17" s="1" customFormat="1">
      <c r="B251" s="94"/>
      <c r="D251" s="40"/>
      <c r="F251" s="3"/>
      <c r="G251" s="4"/>
      <c r="H251" s="5"/>
      <c r="I251" s="104"/>
      <c r="J251" s="41"/>
      <c r="K251" s="41"/>
      <c r="L251" s="41"/>
      <c r="M251" s="41"/>
      <c r="N251" s="41"/>
      <c r="O251" s="41"/>
      <c r="P251" s="41"/>
      <c r="Q251" s="38"/>
    </row>
    <row r="252" spans="2:17" s="1" customFormat="1">
      <c r="B252" s="94"/>
      <c r="D252" s="40"/>
      <c r="F252" s="3"/>
      <c r="G252" s="4"/>
      <c r="H252" s="5"/>
      <c r="I252" s="104"/>
      <c r="J252" s="41"/>
      <c r="K252" s="41"/>
      <c r="L252" s="41"/>
      <c r="M252" s="41"/>
      <c r="N252" s="41"/>
      <c r="O252" s="41"/>
      <c r="P252" s="41"/>
      <c r="Q252" s="38"/>
    </row>
    <row r="253" spans="2:17" s="1" customFormat="1">
      <c r="B253" s="94"/>
      <c r="D253" s="40"/>
      <c r="F253" s="3"/>
      <c r="G253" s="4"/>
      <c r="H253" s="5"/>
      <c r="I253" s="104"/>
      <c r="J253" s="41"/>
      <c r="K253" s="41"/>
      <c r="L253" s="41"/>
      <c r="M253" s="41"/>
      <c r="N253" s="41"/>
      <c r="O253" s="41"/>
      <c r="P253" s="41"/>
      <c r="Q253" s="38"/>
    </row>
    <row r="254" spans="2:17" s="1" customFormat="1">
      <c r="B254" s="94"/>
      <c r="D254" s="40"/>
      <c r="F254" s="3"/>
      <c r="G254" s="4"/>
      <c r="H254" s="5"/>
      <c r="I254" s="104"/>
      <c r="J254" s="41"/>
      <c r="K254" s="41"/>
      <c r="L254" s="41"/>
      <c r="M254" s="41"/>
      <c r="N254" s="41"/>
      <c r="O254" s="41"/>
      <c r="P254" s="41"/>
      <c r="Q254" s="38"/>
    </row>
    <row r="255" spans="2:17" s="1" customFormat="1">
      <c r="B255" s="94"/>
      <c r="D255" s="40"/>
      <c r="F255" s="3"/>
      <c r="G255" s="4"/>
      <c r="H255" s="5"/>
      <c r="I255" s="104"/>
      <c r="J255" s="41"/>
      <c r="K255" s="41"/>
      <c r="L255" s="41"/>
      <c r="M255" s="41"/>
      <c r="N255" s="41"/>
      <c r="O255" s="41"/>
      <c r="P255" s="41"/>
      <c r="Q255" s="38"/>
    </row>
    <row r="256" spans="2:17" s="1" customFormat="1">
      <c r="B256" s="94"/>
      <c r="D256" s="40"/>
      <c r="F256" s="3"/>
      <c r="G256" s="4"/>
      <c r="H256" s="5"/>
      <c r="I256" s="104"/>
      <c r="J256" s="41"/>
      <c r="K256" s="41"/>
      <c r="L256" s="41"/>
      <c r="M256" s="41"/>
      <c r="N256" s="41"/>
      <c r="O256" s="41"/>
      <c r="P256" s="41"/>
      <c r="Q256" s="38"/>
    </row>
    <row r="257" spans="2:17" s="1" customFormat="1">
      <c r="B257" s="94"/>
      <c r="D257" s="40"/>
      <c r="F257" s="3"/>
      <c r="G257" s="4"/>
      <c r="H257" s="5"/>
      <c r="I257" s="104"/>
      <c r="J257" s="41"/>
      <c r="K257" s="41"/>
      <c r="L257" s="41"/>
      <c r="M257" s="41"/>
      <c r="N257" s="41"/>
      <c r="O257" s="41"/>
      <c r="P257" s="41"/>
      <c r="Q257" s="38"/>
    </row>
    <row r="258" spans="2:17" s="1" customFormat="1">
      <c r="B258" s="94"/>
      <c r="D258" s="40"/>
      <c r="F258" s="3"/>
      <c r="G258" s="4"/>
      <c r="H258" s="5"/>
      <c r="I258" s="104"/>
      <c r="J258" s="41"/>
      <c r="K258" s="41"/>
      <c r="L258" s="41"/>
      <c r="M258" s="41"/>
      <c r="N258" s="41"/>
      <c r="O258" s="41"/>
      <c r="P258" s="41"/>
      <c r="Q258" s="38"/>
    </row>
    <row r="259" spans="2:17" s="1" customFormat="1">
      <c r="B259" s="94"/>
      <c r="D259" s="40"/>
      <c r="F259" s="3"/>
      <c r="G259" s="4"/>
      <c r="H259" s="5"/>
      <c r="I259" s="104"/>
      <c r="J259" s="41"/>
      <c r="K259" s="41"/>
      <c r="L259" s="41"/>
      <c r="M259" s="41"/>
      <c r="N259" s="41"/>
      <c r="O259" s="41"/>
      <c r="P259" s="41"/>
      <c r="Q259" s="38"/>
    </row>
    <row r="260" spans="2:17" s="1" customFormat="1">
      <c r="B260" s="94"/>
      <c r="D260" s="40"/>
      <c r="F260" s="3"/>
      <c r="G260" s="4"/>
      <c r="H260" s="5"/>
      <c r="I260" s="104"/>
      <c r="J260" s="41"/>
      <c r="K260" s="41"/>
      <c r="L260" s="41"/>
      <c r="M260" s="41"/>
      <c r="N260" s="41"/>
      <c r="O260" s="41"/>
      <c r="P260" s="41"/>
      <c r="Q260" s="38"/>
    </row>
    <row r="261" spans="2:17" s="1" customFormat="1">
      <c r="B261" s="94"/>
      <c r="D261" s="40"/>
      <c r="F261" s="3"/>
      <c r="G261" s="4"/>
      <c r="H261" s="5"/>
      <c r="I261" s="104"/>
      <c r="J261" s="41"/>
      <c r="K261" s="41"/>
      <c r="L261" s="41"/>
      <c r="M261" s="41"/>
      <c r="N261" s="41"/>
      <c r="O261" s="41"/>
      <c r="P261" s="41"/>
      <c r="Q261" s="38"/>
    </row>
    <row r="262" spans="2:17" s="1" customFormat="1">
      <c r="B262" s="94"/>
      <c r="D262" s="40"/>
      <c r="F262" s="3"/>
      <c r="G262" s="4"/>
      <c r="H262" s="5"/>
      <c r="I262" s="104"/>
      <c r="J262" s="41"/>
      <c r="K262" s="41"/>
      <c r="L262" s="41"/>
      <c r="M262" s="41"/>
      <c r="N262" s="41"/>
      <c r="O262" s="41"/>
      <c r="P262" s="41"/>
      <c r="Q262" s="38"/>
    </row>
    <row r="263" spans="2:17" s="1" customFormat="1">
      <c r="B263" s="94"/>
      <c r="D263" s="40"/>
      <c r="F263" s="3"/>
      <c r="G263" s="4"/>
      <c r="H263" s="5"/>
      <c r="I263" s="104"/>
      <c r="J263" s="41"/>
      <c r="K263" s="41"/>
      <c r="L263" s="41"/>
      <c r="M263" s="41"/>
      <c r="N263" s="41"/>
      <c r="O263" s="41"/>
      <c r="P263" s="41"/>
      <c r="Q263" s="38"/>
    </row>
  </sheetData>
  <sheetProtection selectLockedCells="1" selectUnlockedCells="1"/>
  <mergeCells count="14">
    <mergeCell ref="C145:D145"/>
    <mergeCell ref="A6:H6"/>
    <mergeCell ref="G141:H141"/>
    <mergeCell ref="G142:H142"/>
    <mergeCell ref="H159:I159"/>
    <mergeCell ref="C157:E162"/>
    <mergeCell ref="C146:D146"/>
    <mergeCell ref="C152:F152"/>
    <mergeCell ref="C153:F153"/>
    <mergeCell ref="C154:F154"/>
    <mergeCell ref="C155:F155"/>
    <mergeCell ref="C156:F156"/>
    <mergeCell ref="C149:D149"/>
    <mergeCell ref="C151:D151"/>
  </mergeCells>
  <conditionalFormatting sqref="C156:G156">
    <cfRule type="expression" dxfId="4" priority="5" stopIfTrue="1">
      <formula>$D$7&lt;&gt;0</formula>
    </cfRule>
  </conditionalFormatting>
  <conditionalFormatting sqref="C155:G155">
    <cfRule type="expression" dxfId="3" priority="4" stopIfTrue="1">
      <formula>$D$7&lt;&gt;0</formula>
    </cfRule>
  </conditionalFormatting>
  <conditionalFormatting sqref="G147:G151">
    <cfRule type="cellIs" dxfId="2" priority="3" stopIfTrue="1" operator="between">
      <formula>$D147</formula>
      <formula>$F147</formula>
    </cfRule>
  </conditionalFormatting>
  <conditionalFormatting sqref="C154:F154">
    <cfRule type="expression" dxfId="1" priority="2" stopIfTrue="1">
      <formula>$D$8&lt;&gt;0</formula>
    </cfRule>
  </conditionalFormatting>
  <conditionalFormatting sqref="G154">
    <cfRule type="expression" dxfId="0" priority="1" stopIfTrue="1">
      <formula>'\Users\alexandre\Documents\ALEXANDRE Dos Sil\Ob_AmplEMEIEFAmalia\0. CD para Licitar Ampliação Escola Amália\ORÇAMENTO E MEMORIAL\[Planilha Orçamentária.xls]Planilha orçamentária'!#REF!&lt;&gt;0</formula>
    </cfRule>
  </conditionalFormatting>
  <printOptions horizontalCentered="1"/>
  <pageMargins left="0.59055118110236227" right="0.19685039370078741" top="0.94" bottom="0.99" header="0.51181102362204722" footer="0.51181102362204722"/>
  <pageSetup paperSize="9" scale="60" firstPageNumber="0" orientation="portrait" horizontalDpi="4294967294" verticalDpi="4294967294" r:id="rId1"/>
  <headerFooter alignWithMargins="0">
    <oddFooter>&amp;L&amp;A&amp;RPágina &amp;P de &amp;N</oddFooter>
  </headerFooter>
  <drawing r:id="rId2"/>
</worksheet>
</file>

<file path=xl/worksheets/sheet2.xml><?xml version="1.0" encoding="utf-8"?>
<worksheet xmlns="http://schemas.openxmlformats.org/spreadsheetml/2006/main" xmlns:r="http://schemas.openxmlformats.org/officeDocument/2006/relationships">
  <dimension ref="A1:K122"/>
  <sheetViews>
    <sheetView topLeftCell="A37" workbookViewId="0">
      <selection activeCell="Q54" sqref="Q54"/>
    </sheetView>
  </sheetViews>
  <sheetFormatPr defaultRowHeight="14.25"/>
  <cols>
    <col min="1" max="1" width="6.28515625" style="43" customWidth="1"/>
    <col min="2" max="2" width="39.140625" style="44" customWidth="1"/>
    <col min="3" max="3" width="15.28515625" style="45" customWidth="1"/>
    <col min="4" max="4" width="10.7109375" style="46" customWidth="1"/>
    <col min="5" max="5" width="9.28515625" style="46" customWidth="1"/>
    <col min="6" max="6" width="9" style="47" customWidth="1"/>
    <col min="7" max="7" width="10.140625" style="44" customWidth="1"/>
    <col min="8" max="8" width="9.140625" style="48"/>
    <col min="9" max="9" width="9.28515625" style="46" hidden="1" customWidth="1"/>
    <col min="10" max="10" width="9" style="47" hidden="1" customWidth="1"/>
    <col min="11" max="16384" width="9.140625" style="48"/>
  </cols>
  <sheetData>
    <row r="1" spans="1:11" ht="9" customHeight="1">
      <c r="A1" s="136"/>
      <c r="B1" s="137"/>
      <c r="C1" s="46"/>
      <c r="J1" s="49"/>
    </row>
    <row r="2" spans="1:11" ht="16.5">
      <c r="A2" s="129" t="str">
        <f>'Planilha Orçamentária'!A2</f>
        <v xml:space="preserve">Proprietário: Prefeitura Municipal de Cordeirópolis </v>
      </c>
      <c r="B2" s="130"/>
      <c r="C2" s="131"/>
      <c r="D2" s="132"/>
      <c r="J2" s="49"/>
    </row>
    <row r="3" spans="1:11" ht="15.75" customHeight="1">
      <c r="A3" s="129" t="str">
        <f>'Planilha Orçamentária'!A3</f>
        <v>Obra :  Construção de Banheiros Publicos e Banco 24 HR</v>
      </c>
      <c r="B3" s="130"/>
      <c r="C3" s="131"/>
      <c r="D3" s="133"/>
      <c r="J3" s="49"/>
    </row>
    <row r="4" spans="1:11" ht="14.25" customHeight="1">
      <c r="A4" s="129" t="str">
        <f>'Planilha Orçamentária'!A4</f>
        <v>Local : Praça de Esportes João Filier, Avenida Carlos Hespanhol no Jardim Bela Vista, Cordeirópolis, SP</v>
      </c>
      <c r="B4" s="130"/>
      <c r="C4" s="131"/>
      <c r="D4" s="133"/>
      <c r="J4" s="49"/>
    </row>
    <row r="5" spans="1:11" ht="15" customHeight="1">
      <c r="A5" s="245" t="s">
        <v>21</v>
      </c>
      <c r="B5" s="246"/>
      <c r="C5" s="246"/>
      <c r="D5" s="246"/>
      <c r="E5" s="246"/>
      <c r="F5" s="246"/>
      <c r="G5" s="246"/>
      <c r="H5" s="246"/>
      <c r="I5" s="246"/>
      <c r="J5" s="247"/>
      <c r="K5" s="50"/>
    </row>
    <row r="6" spans="1:11" ht="9" customHeight="1" thickBot="1">
      <c r="A6" s="51"/>
      <c r="B6" s="51"/>
      <c r="C6" s="51"/>
      <c r="D6" s="51"/>
      <c r="E6" s="51"/>
      <c r="F6" s="51"/>
      <c r="J6" s="49"/>
    </row>
    <row r="7" spans="1:11" s="52" customFormat="1" ht="14.1" customHeight="1" thickTop="1" thickBot="1">
      <c r="A7" s="203"/>
      <c r="B7" s="204"/>
      <c r="C7" s="248" t="s">
        <v>22</v>
      </c>
      <c r="D7" s="248" t="s">
        <v>23</v>
      </c>
      <c r="E7" s="249" t="s">
        <v>24</v>
      </c>
      <c r="F7" s="249"/>
      <c r="G7" s="249" t="s">
        <v>25</v>
      </c>
      <c r="H7" s="249"/>
      <c r="I7" s="250" t="s">
        <v>26</v>
      </c>
      <c r="J7" s="250"/>
    </row>
    <row r="8" spans="1:11" s="44" customFormat="1" ht="15.6" customHeight="1" thickTop="1" thickBot="1">
      <c r="A8" s="251" t="s">
        <v>27</v>
      </c>
      <c r="B8" s="251"/>
      <c r="C8" s="248"/>
      <c r="D8" s="248"/>
      <c r="E8" s="249"/>
      <c r="F8" s="249"/>
      <c r="G8" s="249"/>
      <c r="H8" s="249"/>
      <c r="I8" s="250"/>
      <c r="J8" s="250"/>
    </row>
    <row r="9" spans="1:11" s="44" customFormat="1" ht="15.6" customHeight="1" thickTop="1" thickBot="1">
      <c r="A9" s="205"/>
      <c r="B9" s="206"/>
      <c r="C9" s="248"/>
      <c r="D9" s="248"/>
      <c r="E9" s="207" t="s">
        <v>28</v>
      </c>
      <c r="F9" s="207" t="s">
        <v>29</v>
      </c>
      <c r="G9" s="207" t="s">
        <v>28</v>
      </c>
      <c r="H9" s="207" t="s">
        <v>29</v>
      </c>
      <c r="I9" s="189" t="s">
        <v>28</v>
      </c>
      <c r="J9" s="189" t="s">
        <v>29</v>
      </c>
    </row>
    <row r="10" spans="1:11" s="44" customFormat="1" thickTop="1" thickBot="1">
      <c r="A10" s="134" t="str">
        <f>'[2]Planilha Orçamentária'!A11</f>
        <v>1</v>
      </c>
      <c r="B10" s="53" t="str">
        <f>'[2]Planilha Orçamentária'!D11</f>
        <v>SERVIÇOS PRELIMINARES</v>
      </c>
      <c r="C10" s="192">
        <f>'Planilha Orçamentária'!H14</f>
        <v>1503.4467200000001</v>
      </c>
      <c r="D10" s="54">
        <f>C10/$C$39</f>
        <v>1.7778051333840663E-2</v>
      </c>
      <c r="E10" s="193">
        <v>100</v>
      </c>
      <c r="F10" s="194">
        <f>E10</f>
        <v>100</v>
      </c>
      <c r="G10" s="193"/>
      <c r="H10" s="194">
        <f>F10+G10</f>
        <v>100</v>
      </c>
      <c r="I10" s="193"/>
      <c r="J10" s="195">
        <f>H10+I10</f>
        <v>100</v>
      </c>
    </row>
    <row r="11" spans="1:11" s="44" customFormat="1" ht="13.5" thickBot="1">
      <c r="A11" s="135"/>
      <c r="B11" s="55"/>
      <c r="C11" s="196"/>
      <c r="D11" s="57"/>
      <c r="E11" s="197"/>
      <c r="F11" s="198"/>
      <c r="G11" s="197"/>
      <c r="H11" s="198"/>
      <c r="I11" s="197"/>
      <c r="J11" s="198"/>
    </row>
    <row r="12" spans="1:11" s="44" customFormat="1" ht="13.5" thickBot="1">
      <c r="A12" s="135" t="str">
        <f>'[2]Planilha Orçamentária'!A25</f>
        <v>2</v>
      </c>
      <c r="B12" s="55" t="str">
        <f>'[2]Planilha Orçamentária'!D25</f>
        <v>INFRA ESTRUTURA</v>
      </c>
      <c r="C12" s="196">
        <f>'Planilha Orçamentária'!H21</f>
        <v>5015.6773800000001</v>
      </c>
      <c r="D12" s="60">
        <f>C12/$C$39</f>
        <v>5.93096973437299E-2</v>
      </c>
      <c r="E12" s="193">
        <v>100</v>
      </c>
      <c r="F12" s="195">
        <f>E12</f>
        <v>100</v>
      </c>
      <c r="G12" s="193"/>
      <c r="H12" s="195">
        <f>F12+G12</f>
        <v>100</v>
      </c>
      <c r="I12" s="193"/>
      <c r="J12" s="195">
        <f>H12+I12</f>
        <v>100</v>
      </c>
    </row>
    <row r="13" spans="1:11" s="44" customFormat="1" ht="13.5" thickBot="1">
      <c r="A13" s="135"/>
      <c r="B13" s="55"/>
      <c r="C13" s="196"/>
      <c r="D13" s="57"/>
      <c r="E13" s="193"/>
      <c r="F13" s="195"/>
      <c r="G13" s="193"/>
      <c r="H13" s="195"/>
      <c r="I13" s="193"/>
      <c r="J13" s="195"/>
    </row>
    <row r="14" spans="1:11" s="44" customFormat="1" ht="13.5" thickBot="1">
      <c r="A14" s="135" t="str">
        <f>'[2]Planilha Orçamentária'!A39</f>
        <v>3</v>
      </c>
      <c r="B14" s="55" t="str">
        <f>'[2]Planilha Orçamentária'!D39</f>
        <v>SUPERESTRUTURA</v>
      </c>
      <c r="C14" s="196">
        <f>'Planilha Orçamentária'!H25</f>
        <v>4094.9644000000003</v>
      </c>
      <c r="D14" s="60">
        <f>C14/$C$39</f>
        <v>4.8422392589642302E-2</v>
      </c>
      <c r="E14" s="193">
        <v>100</v>
      </c>
      <c r="F14" s="195">
        <f>E14</f>
        <v>100</v>
      </c>
      <c r="G14" s="193"/>
      <c r="H14" s="195">
        <f>F14+G14</f>
        <v>100</v>
      </c>
      <c r="I14" s="193"/>
      <c r="J14" s="195">
        <f>H14+I14</f>
        <v>100</v>
      </c>
    </row>
    <row r="15" spans="1:11" s="44" customFormat="1" ht="13.5" thickBot="1">
      <c r="A15" s="135"/>
      <c r="B15" s="55"/>
      <c r="C15" s="196"/>
      <c r="D15" s="57"/>
      <c r="E15" s="197"/>
      <c r="F15" s="198"/>
      <c r="G15" s="197"/>
      <c r="H15" s="198"/>
      <c r="I15" s="197"/>
      <c r="J15" s="198"/>
    </row>
    <row r="16" spans="1:11" s="44" customFormat="1" ht="13.5" thickBot="1">
      <c r="A16" s="135" t="str">
        <f>'[2]Planilha Orçamentária'!A46</f>
        <v>4</v>
      </c>
      <c r="B16" s="55" t="s">
        <v>230</v>
      </c>
      <c r="C16" s="196">
        <f>'Planilha Orçamentária'!H30</f>
        <v>7791.4355999999989</v>
      </c>
      <c r="D16" s="60">
        <f>C16/$C$39</f>
        <v>9.2132657724720429E-2</v>
      </c>
      <c r="E16" s="193">
        <v>100</v>
      </c>
      <c r="F16" s="198">
        <f>E16</f>
        <v>100</v>
      </c>
      <c r="G16" s="193"/>
      <c r="H16" s="198">
        <f>F16+G16</f>
        <v>100</v>
      </c>
      <c r="I16" s="193"/>
      <c r="J16" s="195">
        <f>H16+I16</f>
        <v>100</v>
      </c>
    </row>
    <row r="17" spans="1:10" s="44" customFormat="1" ht="13.5" thickBot="1">
      <c r="A17" s="135"/>
      <c r="B17" s="55"/>
      <c r="C17" s="196"/>
      <c r="D17" s="57"/>
      <c r="E17" s="197"/>
      <c r="F17" s="198"/>
      <c r="G17" s="197"/>
      <c r="H17" s="198"/>
      <c r="I17" s="197"/>
      <c r="J17" s="198"/>
    </row>
    <row r="18" spans="1:10" s="44" customFormat="1" ht="13.5" thickBot="1">
      <c r="A18" s="135" t="str">
        <f>'[2]Planilha Orçamentária'!A51</f>
        <v>5</v>
      </c>
      <c r="B18" s="55" t="str">
        <f>'[2]Planilha Orçamentária'!D51</f>
        <v>COBERTURA</v>
      </c>
      <c r="C18" s="196">
        <f>'Planilha Orçamentária'!H37</f>
        <v>4738.1570999999994</v>
      </c>
      <c r="D18" s="60">
        <f>C18/$C$39</f>
        <v>5.6028058082165752E-2</v>
      </c>
      <c r="E18" s="193">
        <v>100</v>
      </c>
      <c r="F18" s="198">
        <f>E18</f>
        <v>100</v>
      </c>
      <c r="G18" s="193"/>
      <c r="H18" s="198">
        <f>F18+G18</f>
        <v>100</v>
      </c>
      <c r="I18" s="193"/>
      <c r="J18" s="195">
        <f>H18+I18</f>
        <v>100</v>
      </c>
    </row>
    <row r="19" spans="1:10" s="44" customFormat="1" ht="13.5" thickBot="1">
      <c r="A19" s="135"/>
      <c r="B19" s="55"/>
      <c r="C19" s="196"/>
      <c r="D19" s="199"/>
      <c r="E19" s="197"/>
      <c r="F19" s="198"/>
      <c r="G19" s="197"/>
      <c r="H19" s="198"/>
      <c r="I19" s="197"/>
      <c r="J19" s="198"/>
    </row>
    <row r="20" spans="1:10" s="44" customFormat="1" ht="13.5" thickBot="1">
      <c r="A20" s="135" t="str">
        <f>'[2]Planilha Orçamentária'!A57</f>
        <v>6</v>
      </c>
      <c r="B20" s="55" t="str">
        <f>'[2]Planilha Orçamentária'!D57</f>
        <v>ESQUADRIAS METÁLICAS</v>
      </c>
      <c r="C20" s="196">
        <f>'Planilha Orçamentária'!H42</f>
        <v>3338.6513999999997</v>
      </c>
      <c r="D20" s="60">
        <f>C20/$C$39</f>
        <v>3.947909505898485E-2</v>
      </c>
      <c r="E20" s="193"/>
      <c r="F20" s="198">
        <f>E20</f>
        <v>0</v>
      </c>
      <c r="G20" s="193">
        <v>100</v>
      </c>
      <c r="H20" s="198">
        <f>F20+G20</f>
        <v>100</v>
      </c>
      <c r="I20" s="193"/>
      <c r="J20" s="195">
        <f>H20+I20</f>
        <v>100</v>
      </c>
    </row>
    <row r="21" spans="1:10" s="44" customFormat="1" ht="13.5" thickBot="1">
      <c r="A21" s="135"/>
      <c r="B21" s="55"/>
      <c r="C21" s="196"/>
      <c r="D21" s="57"/>
      <c r="E21" s="197"/>
      <c r="F21" s="198"/>
      <c r="G21" s="197"/>
      <c r="H21" s="198"/>
      <c r="I21" s="197"/>
      <c r="J21" s="198"/>
    </row>
    <row r="22" spans="1:10" s="44" customFormat="1" ht="13.5" thickBot="1">
      <c r="A22" s="135">
        <v>7</v>
      </c>
      <c r="B22" s="55" t="str">
        <f>'[2]Planilha Orçamentária'!D67</f>
        <v>INSTALAÇÕES HIDRAULICAS</v>
      </c>
      <c r="C22" s="196">
        <f>'Planilha Orçamentária'!H71</f>
        <v>6180.2200000000012</v>
      </c>
      <c r="D22" s="60">
        <f>C22/$C$39</f>
        <v>7.3080254160539024E-2</v>
      </c>
      <c r="E22" s="197">
        <v>50</v>
      </c>
      <c r="F22" s="198">
        <f>E22</f>
        <v>50</v>
      </c>
      <c r="G22" s="193">
        <v>50</v>
      </c>
      <c r="H22" s="198">
        <f>F22+G22</f>
        <v>100</v>
      </c>
      <c r="I22" s="197"/>
      <c r="J22" s="195">
        <f>H22+I22</f>
        <v>100</v>
      </c>
    </row>
    <row r="23" spans="1:10" s="44" customFormat="1" ht="13.5" thickBot="1">
      <c r="A23" s="135"/>
      <c r="B23" s="55"/>
      <c r="C23" s="196"/>
      <c r="D23" s="57"/>
      <c r="E23" s="197"/>
      <c r="F23" s="198"/>
      <c r="G23" s="197"/>
      <c r="H23" s="198"/>
      <c r="I23" s="197"/>
      <c r="J23" s="195"/>
    </row>
    <row r="24" spans="1:10" s="44" customFormat="1" ht="13.5" thickBot="1">
      <c r="A24" s="135" t="s">
        <v>5</v>
      </c>
      <c r="B24" s="55" t="str">
        <f>'[2]Planilha Orçamentária'!D101</f>
        <v>INSTALAÇÕES ELÉTRICAS</v>
      </c>
      <c r="C24" s="196">
        <f>'Planilha Orçamentária'!H88</f>
        <v>3801.8500000000004</v>
      </c>
      <c r="D24" s="60">
        <f>C24/$C$39</f>
        <v>4.4956354997110988E-2</v>
      </c>
      <c r="E24" s="197">
        <v>50</v>
      </c>
      <c r="F24" s="198">
        <f>E24</f>
        <v>50</v>
      </c>
      <c r="G24" s="193">
        <v>50</v>
      </c>
      <c r="H24" s="198">
        <f>F24+G24</f>
        <v>100</v>
      </c>
      <c r="I24" s="197"/>
      <c r="J24" s="195">
        <f>H24+I24</f>
        <v>100</v>
      </c>
    </row>
    <row r="25" spans="1:10" s="44" customFormat="1" ht="13.5" thickBot="1">
      <c r="A25" s="135"/>
      <c r="B25" s="55"/>
      <c r="C25" s="196"/>
      <c r="D25" s="199"/>
      <c r="E25" s="197"/>
      <c r="F25" s="198"/>
      <c r="G25" s="197"/>
      <c r="H25" s="198"/>
      <c r="I25" s="197"/>
      <c r="J25" s="198"/>
    </row>
    <row r="26" spans="1:10" s="44" customFormat="1" ht="13.5" thickBot="1">
      <c r="A26" s="135" t="s">
        <v>119</v>
      </c>
      <c r="B26" s="55" t="str">
        <f>'[2]Planilha Orçamentária'!D118</f>
        <v>REVESTIMENTO DE FORROS</v>
      </c>
      <c r="C26" s="196">
        <f>'Planilha Orçamentária'!H93</f>
        <v>677.66520000000003</v>
      </c>
      <c r="D26" s="60">
        <f>C26/$C$39</f>
        <v>8.0132980786691253E-3</v>
      </c>
      <c r="E26" s="197"/>
      <c r="F26" s="198">
        <f>E26</f>
        <v>0</v>
      </c>
      <c r="G26" s="193">
        <v>100</v>
      </c>
      <c r="H26" s="198">
        <f>F26+G26</f>
        <v>100</v>
      </c>
      <c r="I26" s="197"/>
      <c r="J26" s="198">
        <f>H26+I26</f>
        <v>100</v>
      </c>
    </row>
    <row r="27" spans="1:10" s="44" customFormat="1" ht="13.5" thickBot="1">
      <c r="A27" s="135"/>
      <c r="B27" s="55"/>
      <c r="C27" s="196"/>
      <c r="D27" s="57"/>
      <c r="E27" s="197"/>
      <c r="F27" s="198"/>
      <c r="G27" s="197"/>
      <c r="H27" s="198"/>
      <c r="I27" s="197"/>
      <c r="J27" s="198"/>
    </row>
    <row r="28" spans="1:10" s="44" customFormat="1" ht="13.5" thickBot="1">
      <c r="A28" s="135" t="s">
        <v>123</v>
      </c>
      <c r="B28" s="55" t="str">
        <f>'[2]Planilha Orçamentária'!D123</f>
        <v xml:space="preserve">REVESTIMENTO DE PAREDES </v>
      </c>
      <c r="C28" s="196">
        <f>'Planilha Orçamentária'!H99</f>
        <v>6375.0735999999997</v>
      </c>
      <c r="D28" s="62">
        <f>C28/$C$39</f>
        <v>7.5384371265123637E-2</v>
      </c>
      <c r="E28" s="193"/>
      <c r="F28" s="195">
        <f>E28</f>
        <v>0</v>
      </c>
      <c r="G28" s="193">
        <v>100</v>
      </c>
      <c r="H28" s="195">
        <f>F28+G28</f>
        <v>100</v>
      </c>
      <c r="I28" s="193"/>
      <c r="J28" s="195">
        <f>H28+I28</f>
        <v>100</v>
      </c>
    </row>
    <row r="29" spans="1:10" s="44" customFormat="1" ht="13.5" thickBot="1">
      <c r="A29" s="135"/>
      <c r="B29" s="55"/>
      <c r="C29" s="196"/>
      <c r="D29" s="199"/>
      <c r="E29" s="197"/>
      <c r="F29" s="198"/>
      <c r="G29" s="197"/>
      <c r="H29" s="198"/>
      <c r="I29" s="197"/>
      <c r="J29" s="198"/>
    </row>
    <row r="30" spans="1:10" s="44" customFormat="1" ht="13.5" thickBot="1">
      <c r="A30" s="135" t="s">
        <v>127</v>
      </c>
      <c r="B30" s="55" t="str">
        <f>'[2]Planilha Orçamentária'!D129</f>
        <v>PISOS</v>
      </c>
      <c r="C30" s="196">
        <f>'Planilha Orçamentária'!H106</f>
        <v>2204.6569200000004</v>
      </c>
      <c r="D30" s="60">
        <f>C30/$C$39</f>
        <v>2.6069765809371048E-2</v>
      </c>
      <c r="E30" s="197"/>
      <c r="F30" s="198">
        <f>E30</f>
        <v>0</v>
      </c>
      <c r="G30" s="193">
        <v>100</v>
      </c>
      <c r="H30" s="198">
        <f>F30+G30</f>
        <v>100</v>
      </c>
      <c r="I30" s="197"/>
      <c r="J30" s="195">
        <f>H30+I30</f>
        <v>100</v>
      </c>
    </row>
    <row r="31" spans="1:10" s="44" customFormat="1" ht="13.5" thickBot="1">
      <c r="A31" s="135"/>
      <c r="B31" s="55"/>
      <c r="C31" s="196"/>
      <c r="D31" s="199"/>
      <c r="E31" s="197"/>
      <c r="F31" s="198"/>
      <c r="G31" s="197"/>
      <c r="H31" s="198"/>
      <c r="I31" s="197"/>
      <c r="J31" s="198"/>
    </row>
    <row r="32" spans="1:10" s="44" customFormat="1" ht="13.5" thickBot="1">
      <c r="A32" s="135" t="s">
        <v>60</v>
      </c>
      <c r="B32" s="55" t="str">
        <f>'[2]Planilha Orçamentária'!D137</f>
        <v>VIDROS</v>
      </c>
      <c r="C32" s="196">
        <f>'Planilha Orçamentária'!H112</f>
        <v>8306.7699999999986</v>
      </c>
      <c r="D32" s="60">
        <f>C32/$C$39</f>
        <v>9.8226416349764339E-2</v>
      </c>
      <c r="E32" s="197"/>
      <c r="F32" s="198">
        <f>E32</f>
        <v>0</v>
      </c>
      <c r="G32" s="193">
        <v>100</v>
      </c>
      <c r="H32" s="198">
        <f>F32+G32</f>
        <v>100</v>
      </c>
      <c r="I32" s="197"/>
      <c r="J32" s="195">
        <f>H32+I32</f>
        <v>100</v>
      </c>
    </row>
    <row r="33" spans="1:10" s="44" customFormat="1" ht="13.5" thickBot="1">
      <c r="A33" s="135"/>
      <c r="B33" s="55"/>
      <c r="C33" s="196"/>
      <c r="D33" s="199"/>
      <c r="E33" s="197"/>
      <c r="F33" s="198"/>
      <c r="G33" s="197"/>
      <c r="H33" s="198"/>
      <c r="I33" s="197"/>
      <c r="J33" s="198"/>
    </row>
    <row r="34" spans="1:10" s="44" customFormat="1" ht="13.5" thickBot="1">
      <c r="A34" s="135" t="s">
        <v>64</v>
      </c>
      <c r="B34" s="55" t="str">
        <f>'[2]Planilha Orçamentária'!D141</f>
        <v>PINTURA</v>
      </c>
      <c r="C34" s="196">
        <f>'Planilha Orçamentária'!H117</f>
        <v>849.33730000000003</v>
      </c>
      <c r="D34" s="60">
        <f>C34/$C$39</f>
        <v>1.0043297124054803E-2</v>
      </c>
      <c r="E34" s="197"/>
      <c r="F34" s="198">
        <f>E34</f>
        <v>0</v>
      </c>
      <c r="G34" s="193">
        <v>100</v>
      </c>
      <c r="H34" s="198">
        <f>F34+G34</f>
        <v>100</v>
      </c>
      <c r="I34" s="197"/>
      <c r="J34" s="195">
        <f>H34+I34</f>
        <v>100</v>
      </c>
    </row>
    <row r="35" spans="1:10" s="44" customFormat="1" ht="13.5" thickBot="1">
      <c r="A35" s="135"/>
      <c r="B35" s="55"/>
      <c r="C35" s="196"/>
      <c r="D35" s="199"/>
      <c r="E35" s="197"/>
      <c r="F35" s="198"/>
      <c r="G35" s="197"/>
      <c r="H35" s="198"/>
      <c r="I35" s="197"/>
      <c r="J35" s="198"/>
    </row>
    <row r="36" spans="1:10" s="44" customFormat="1" ht="13.5" thickBot="1">
      <c r="A36" s="135" t="s">
        <v>63</v>
      </c>
      <c r="B36" s="55" t="str">
        <f>'[2]Planilha Orçamentária'!D147</f>
        <v>SERVIÇOS COMPLEMENTARES</v>
      </c>
      <c r="C36" s="196">
        <f>'Planilha Orçamentária'!H134</f>
        <v>29689.671093999998</v>
      </c>
      <c r="D36" s="60">
        <f>C36/$C$39</f>
        <v>0.35107629008228319</v>
      </c>
      <c r="E36" s="197">
        <v>50</v>
      </c>
      <c r="F36" s="198">
        <f>E36</f>
        <v>50</v>
      </c>
      <c r="G36" s="193">
        <v>50</v>
      </c>
      <c r="H36" s="198">
        <f>F36+G36</f>
        <v>100</v>
      </c>
      <c r="I36" s="197"/>
      <c r="J36" s="195">
        <f>H36+I36</f>
        <v>100</v>
      </c>
    </row>
    <row r="37" spans="1:10" s="44" customFormat="1" ht="17.25" thickBot="1">
      <c r="A37" s="135"/>
      <c r="B37" s="55"/>
      <c r="C37" s="56"/>
      <c r="D37" s="61"/>
      <c r="E37" s="58"/>
      <c r="F37" s="59"/>
      <c r="G37" s="58"/>
      <c r="H37" s="59"/>
      <c r="I37" s="58"/>
      <c r="J37" s="59"/>
    </row>
    <row r="38" spans="1:10" ht="18" thickTop="1" thickBot="1">
      <c r="A38" s="63"/>
      <c r="B38" s="64"/>
      <c r="C38" s="65">
        <f>SUM(C10:C37)</f>
        <v>84567.576713999995</v>
      </c>
      <c r="D38" s="66"/>
      <c r="E38" s="67"/>
      <c r="F38" s="67"/>
      <c r="G38" s="67"/>
      <c r="H38" s="67"/>
      <c r="I38" s="67"/>
      <c r="J38" s="67"/>
    </row>
    <row r="39" spans="1:10" ht="15.75" thickTop="1" thickBot="1">
      <c r="A39" s="208"/>
      <c r="B39" s="209" t="s">
        <v>30</v>
      </c>
      <c r="C39" s="210">
        <f>C38</f>
        <v>84567.576713999995</v>
      </c>
      <c r="D39" s="211">
        <f>SUM(D10:D37)</f>
        <v>1</v>
      </c>
      <c r="E39" s="212">
        <f>SUMPRODUCT(E10:E37,$D$10:$D$37)/100</f>
        <v>0.50822730669406568</v>
      </c>
      <c r="F39" s="213">
        <f>E39</f>
        <v>0.50822730669406568</v>
      </c>
      <c r="G39" s="212">
        <f>SUMPRODUCT(G10:G37,$D$10:$D$37)/100</f>
        <v>0.49177269330593432</v>
      </c>
      <c r="H39" s="213">
        <f>F39+G39</f>
        <v>1</v>
      </c>
      <c r="I39" s="191">
        <f>SUMPRODUCT(I10:I37,$D$10:$D$37)/100</f>
        <v>0</v>
      </c>
      <c r="J39" s="190">
        <f>H39+I39</f>
        <v>1</v>
      </c>
    </row>
    <row r="40" spans="1:10" ht="15.75" thickTop="1" thickBot="1">
      <c r="A40" s="208"/>
      <c r="B40" s="209" t="s">
        <v>31</v>
      </c>
      <c r="C40" s="214"/>
      <c r="D40" s="215"/>
      <c r="E40" s="236">
        <f>E39*$C$39</f>
        <v>42979.551747000005</v>
      </c>
      <c r="F40" s="236"/>
      <c r="G40" s="236">
        <f>G39*$C$39</f>
        <v>41588.02496699999</v>
      </c>
      <c r="H40" s="236"/>
      <c r="I40" s="237">
        <f>I39*$C$39</f>
        <v>0</v>
      </c>
      <c r="J40" s="237"/>
    </row>
    <row r="41" spans="1:10" ht="15.75" thickTop="1" thickBot="1">
      <c r="A41" s="216"/>
      <c r="B41" s="209" t="s">
        <v>231</v>
      </c>
      <c r="C41" s="210">
        <f>C39*'Planilha Orçamentária'!E137+Cronograma!C39</f>
        <v>106327.12504189546</v>
      </c>
      <c r="D41" s="217"/>
      <c r="E41" s="243">
        <f>E40+E40*'Planilha Orçamentária'!E137</f>
        <v>54038.348388565682</v>
      </c>
      <c r="F41" s="243"/>
      <c r="G41" s="243">
        <f>G40+G40*'Planilha Orçamentária'!E137</f>
        <v>52288.776653329784</v>
      </c>
      <c r="H41" s="243"/>
      <c r="I41" s="244">
        <f>I40+I40*'Planilha Orçamentária'!E137</f>
        <v>0</v>
      </c>
      <c r="J41" s="244"/>
    </row>
    <row r="42" spans="1:10" ht="15" thickTop="1"/>
    <row r="43" spans="1:10">
      <c r="E43" s="240"/>
      <c r="F43" s="240"/>
      <c r="G43" s="240"/>
      <c r="I43" s="35"/>
      <c r="J43" s="188"/>
    </row>
    <row r="44" spans="1:10">
      <c r="E44" s="241"/>
      <c r="F44" s="241"/>
      <c r="G44" s="241"/>
      <c r="I44" s="225"/>
      <c r="J44" s="225"/>
    </row>
    <row r="45" spans="1:10">
      <c r="E45" s="241"/>
      <c r="F45" s="241"/>
      <c r="G45" s="241"/>
      <c r="I45" s="242"/>
      <c r="J45" s="242"/>
    </row>
    <row r="46" spans="1:10">
      <c r="E46" s="238"/>
      <c r="F46" s="239"/>
      <c r="G46" s="239"/>
      <c r="J46" s="147"/>
    </row>
    <row r="49" spans="7:9">
      <c r="G49" s="225"/>
      <c r="H49" s="225"/>
    </row>
    <row r="50" spans="7:9">
      <c r="G50" s="226" t="s">
        <v>138</v>
      </c>
      <c r="H50" s="226"/>
    </row>
    <row r="51" spans="7:9">
      <c r="G51" s="165"/>
      <c r="H51" s="218" t="s">
        <v>139</v>
      </c>
    </row>
    <row r="56" spans="7:9">
      <c r="G56" s="35"/>
      <c r="H56" s="225"/>
      <c r="I56" s="225"/>
    </row>
    <row r="57" spans="7:9">
      <c r="G57" s="164"/>
      <c r="H57" s="166" t="s">
        <v>137</v>
      </c>
      <c r="I57" s="152"/>
    </row>
    <row r="58" spans="7:9">
      <c r="G58" s="165"/>
      <c r="H58" s="167" t="s">
        <v>140</v>
      </c>
      <c r="I58" s="153"/>
    </row>
    <row r="59" spans="7:9">
      <c r="G59" s="4"/>
      <c r="H59" s="167" t="s">
        <v>141</v>
      </c>
      <c r="I59" s="153"/>
    </row>
    <row r="122" spans="3:10" s="43" customFormat="1">
      <c r="C122" s="68"/>
      <c r="D122" s="46"/>
      <c r="E122" s="46"/>
      <c r="F122" s="69"/>
      <c r="H122" s="70"/>
      <c r="I122" s="46"/>
      <c r="J122" s="69"/>
    </row>
  </sheetData>
  <mergeCells count="21">
    <mergeCell ref="A5:J5"/>
    <mergeCell ref="C7:C9"/>
    <mergeCell ref="D7:D9"/>
    <mergeCell ref="E7:F8"/>
    <mergeCell ref="G7:H8"/>
    <mergeCell ref="I7:J8"/>
    <mergeCell ref="A8:B8"/>
    <mergeCell ref="G49:H49"/>
    <mergeCell ref="G50:H50"/>
    <mergeCell ref="H56:I56"/>
    <mergeCell ref="E40:F40"/>
    <mergeCell ref="G40:H40"/>
    <mergeCell ref="I40:J40"/>
    <mergeCell ref="E46:G46"/>
    <mergeCell ref="E43:G43"/>
    <mergeCell ref="E44:G45"/>
    <mergeCell ref="I44:J44"/>
    <mergeCell ref="I45:J45"/>
    <mergeCell ref="E41:F41"/>
    <mergeCell ref="G41:H41"/>
    <mergeCell ref="I41:J41"/>
  </mergeCells>
  <pageMargins left="0.87"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2128</TotalTime>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Planilha Orçamentária</vt:lpstr>
      <vt:lpstr>Cronograma</vt:lpstr>
      <vt:lpstr>'Planilha Orçamentária'!__xlnm.Print_Area</vt:lpstr>
      <vt:lpstr>'Planilha Orçamentária'!__xlnm.Print_Titles</vt:lpstr>
      <vt:lpstr>'Planilha Orçamentária'!Area_de_impressao</vt:lpstr>
      <vt:lpstr>'Planilha Orçamentária'!Titulos_de_impressao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alexandre</cp:lastModifiedBy>
  <cp:revision>103</cp:revision>
  <cp:lastPrinted>2022-03-02T13:00:06Z</cp:lastPrinted>
  <dcterms:created xsi:type="dcterms:W3CDTF">2009-10-15T14:59:53Z</dcterms:created>
  <dcterms:modified xsi:type="dcterms:W3CDTF">2022-03-03T17:05:00Z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