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ORÇAMENTOS\PREFEITURA CORDEIRÓPOLIS\LOTEAMENTO INDUSTRIAL PEDRO BOLDRINI _ 1\PMC\"/>
    </mc:Choice>
  </mc:AlternateContent>
  <bookViews>
    <workbookView xWindow="0" yWindow="0" windowWidth="28800" windowHeight="12135" tabRatio="785"/>
  </bookViews>
  <sheets>
    <sheet name="Planilha orçamentária" sheetId="1" r:id="rId1"/>
    <sheet name="Cronograma" sheetId="25" r:id="rId2"/>
  </sheets>
  <externalReferences>
    <externalReference r:id="rId3"/>
  </externalReferences>
  <definedNames>
    <definedName name="__shared_1_0_0" localSheetId="1">#REF!</definedName>
    <definedName name="__shared_1_0_0">#REF!</definedName>
    <definedName name="__shared_1_0_1">#N/A</definedName>
    <definedName name="__shared_1_0_10">#N/A</definedName>
    <definedName name="__shared_1_0_100">#N/A</definedName>
    <definedName name="__shared_1_0_101">#N/A</definedName>
    <definedName name="__shared_1_0_102">#N/A</definedName>
    <definedName name="__shared_1_0_103">#N/A</definedName>
    <definedName name="__shared_1_0_104">#N/A</definedName>
    <definedName name="__shared_1_0_105">#N/A</definedName>
    <definedName name="__shared_1_0_106">#N/A</definedName>
    <definedName name="__shared_1_0_107">#N/A</definedName>
    <definedName name="__shared_1_0_108">#N/A</definedName>
    <definedName name="__shared_1_0_109">#N/A</definedName>
    <definedName name="__shared_1_0_11" localSheetId="1">#REF!</definedName>
    <definedName name="__shared_1_0_11">#REF!</definedName>
    <definedName name="__shared_1_0_110">#N/A</definedName>
    <definedName name="__shared_1_0_111">#N/A</definedName>
    <definedName name="__shared_1_0_112">#N/A</definedName>
    <definedName name="__shared_1_0_113">#N/A</definedName>
    <definedName name="__shared_1_0_114">#N/A</definedName>
    <definedName name="__shared_1_0_115">#N/A</definedName>
    <definedName name="__shared_1_0_116">#N/A</definedName>
    <definedName name="__shared_1_0_117">#N/A</definedName>
    <definedName name="__shared_1_0_118">#N/A</definedName>
    <definedName name="__shared_1_0_119">#N/A</definedName>
    <definedName name="__shared_1_0_12">#N/A</definedName>
    <definedName name="__shared_1_0_120">#N/A</definedName>
    <definedName name="__shared_1_0_121">#N/A</definedName>
    <definedName name="__shared_1_0_122" localSheetId="1">#REF!</definedName>
    <definedName name="__shared_1_0_122">#REF!</definedName>
    <definedName name="__shared_1_0_123">#N/A</definedName>
    <definedName name="__shared_1_0_124">#N/A</definedName>
    <definedName name="__shared_1_0_125">#N/A</definedName>
    <definedName name="__shared_1_0_126">#N/A</definedName>
    <definedName name="__shared_1_0_127">#N/A</definedName>
    <definedName name="__shared_1_0_128">#N/A</definedName>
    <definedName name="__shared_1_0_129">#N/A</definedName>
    <definedName name="__shared_1_0_13">#N/A</definedName>
    <definedName name="__shared_1_0_130">#N/A</definedName>
    <definedName name="__shared_1_0_131">#N/A</definedName>
    <definedName name="__shared_1_0_132">#N/A</definedName>
    <definedName name="__shared_1_0_133">#N/A</definedName>
    <definedName name="__shared_1_0_134">#N/A</definedName>
    <definedName name="__shared_1_0_135">#N/A</definedName>
    <definedName name="__shared_1_0_136">#N/A</definedName>
    <definedName name="__shared_1_0_137">#N/A</definedName>
    <definedName name="__shared_1_0_138">#N/A</definedName>
    <definedName name="__shared_1_0_139" localSheetId="1">#REF!</definedName>
    <definedName name="__shared_1_0_139">#REF!</definedName>
    <definedName name="__shared_1_0_14">#N/A</definedName>
    <definedName name="__shared_1_0_140">#N/A</definedName>
    <definedName name="__shared_1_0_141">#N/A</definedName>
    <definedName name="__shared_1_0_142">#N/A</definedName>
    <definedName name="__shared_1_0_143">#N/A</definedName>
    <definedName name="__shared_1_0_144">#N/A</definedName>
    <definedName name="__shared_1_0_145">#N/A</definedName>
    <definedName name="__shared_1_0_146">#N/A</definedName>
    <definedName name="__shared_1_0_147">#N/A</definedName>
    <definedName name="__shared_1_0_148">#N/A</definedName>
    <definedName name="__shared_1_0_149">#N/A</definedName>
    <definedName name="__shared_1_0_15">#N/A</definedName>
    <definedName name="__shared_1_0_150">#N/A</definedName>
    <definedName name="__shared_1_0_151" localSheetId="1">#REF!</definedName>
    <definedName name="__shared_1_0_151">#REF!</definedName>
    <definedName name="__shared_1_0_152">#N/A</definedName>
    <definedName name="__shared_1_0_153">#N/A</definedName>
    <definedName name="__shared_1_0_154">#N/A</definedName>
    <definedName name="__shared_1_0_155">#N/A</definedName>
    <definedName name="__shared_1_0_156">#N/A</definedName>
    <definedName name="__shared_1_0_157">#N/A</definedName>
    <definedName name="__shared_1_0_158">#N/A</definedName>
    <definedName name="__shared_1_0_159">#N/A</definedName>
    <definedName name="__shared_1_0_16">#N/A</definedName>
    <definedName name="__shared_1_0_160">#N/A</definedName>
    <definedName name="__shared_1_0_161">#N/A</definedName>
    <definedName name="__shared_1_0_162">#N/A</definedName>
    <definedName name="__shared_1_0_163" localSheetId="1">#REF!</definedName>
    <definedName name="__shared_1_0_163">#REF!</definedName>
    <definedName name="__shared_1_0_164">#N/A</definedName>
    <definedName name="__shared_1_0_165">#N/A</definedName>
    <definedName name="__shared_1_0_166">#N/A</definedName>
    <definedName name="__shared_1_0_167">#N/A</definedName>
    <definedName name="__shared_1_0_168">#N/A</definedName>
    <definedName name="__shared_1_0_169">#N/A</definedName>
    <definedName name="__shared_1_0_17">#N/A</definedName>
    <definedName name="__shared_1_0_170">#N/A</definedName>
    <definedName name="__shared_1_0_171">#N/A</definedName>
    <definedName name="__shared_1_0_172">#N/A</definedName>
    <definedName name="__shared_1_0_173">#N/A</definedName>
    <definedName name="__shared_1_0_174">#N/A</definedName>
    <definedName name="__shared_1_0_175">#N/A</definedName>
    <definedName name="__shared_1_0_176" localSheetId="1">#REF!</definedName>
    <definedName name="__shared_1_0_176">#REF!</definedName>
    <definedName name="__shared_1_0_177">#N/A</definedName>
    <definedName name="__shared_1_0_178">#N/A</definedName>
    <definedName name="__shared_1_0_179">#N/A</definedName>
    <definedName name="__shared_1_0_18">#N/A</definedName>
    <definedName name="__shared_1_0_180">#N/A</definedName>
    <definedName name="__shared_1_0_181">#N/A</definedName>
    <definedName name="__shared_1_0_182">#N/A</definedName>
    <definedName name="__shared_1_0_183">#N/A</definedName>
    <definedName name="__shared_1_0_184">#N/A</definedName>
    <definedName name="__shared_1_0_185">#N/A</definedName>
    <definedName name="__shared_1_0_186">#N/A</definedName>
    <definedName name="__shared_1_0_187" localSheetId="1">#REF!</definedName>
    <definedName name="__shared_1_0_187">#REF!</definedName>
    <definedName name="__shared_1_0_188">#N/A</definedName>
    <definedName name="__shared_1_0_189">#N/A</definedName>
    <definedName name="__shared_1_0_19">#N/A</definedName>
    <definedName name="__shared_1_0_190">#N/A</definedName>
    <definedName name="__shared_1_0_191">#N/A</definedName>
    <definedName name="__shared_1_0_192">#N/A</definedName>
    <definedName name="__shared_1_0_193">#N/A</definedName>
    <definedName name="__shared_1_0_194">#N/A</definedName>
    <definedName name="__shared_1_0_195">#N/A</definedName>
    <definedName name="__shared_1_0_196">#N/A</definedName>
    <definedName name="__shared_1_0_197">#N/A</definedName>
    <definedName name="__shared_1_0_198" localSheetId="1">#REF!</definedName>
    <definedName name="__shared_1_0_198">#REF!</definedName>
    <definedName name="__shared_1_0_199">#N/A</definedName>
    <definedName name="__shared_1_0_2">#N/A</definedName>
    <definedName name="__shared_1_0_20">#N/A</definedName>
    <definedName name="__shared_1_0_200">#N/A</definedName>
    <definedName name="__shared_1_0_201">#N/A</definedName>
    <definedName name="__shared_1_0_202">#N/A</definedName>
    <definedName name="__shared_1_0_203">#N/A</definedName>
    <definedName name="__shared_1_0_204">#N/A</definedName>
    <definedName name="__shared_1_0_205">#N/A</definedName>
    <definedName name="__shared_1_0_206">#N/A</definedName>
    <definedName name="__shared_1_0_207">#N/A</definedName>
    <definedName name="__shared_1_0_208">#N/A</definedName>
    <definedName name="__shared_1_0_209" localSheetId="1">#REF!</definedName>
    <definedName name="__shared_1_0_209">#REF!</definedName>
    <definedName name="__shared_1_0_21">#N/A</definedName>
    <definedName name="__shared_1_0_210">#N/A</definedName>
    <definedName name="__shared_1_0_211">#N/A</definedName>
    <definedName name="__shared_1_0_212">#N/A</definedName>
    <definedName name="__shared_1_0_213">#N/A</definedName>
    <definedName name="__shared_1_0_214">#N/A</definedName>
    <definedName name="__shared_1_0_215">#N/A</definedName>
    <definedName name="__shared_1_0_216">#N/A</definedName>
    <definedName name="__shared_1_0_217">#N/A</definedName>
    <definedName name="__shared_1_0_218">#N/A</definedName>
    <definedName name="__shared_1_0_219">#N/A</definedName>
    <definedName name="__shared_1_0_22" localSheetId="1">#REF!</definedName>
    <definedName name="__shared_1_0_22">#REF!</definedName>
    <definedName name="__shared_1_0_220" localSheetId="1">#REF!</definedName>
    <definedName name="__shared_1_0_220">#REF!</definedName>
    <definedName name="__shared_1_0_221">#N/A</definedName>
    <definedName name="__shared_1_0_222">#N/A</definedName>
    <definedName name="__shared_1_0_223">#N/A</definedName>
    <definedName name="__shared_1_0_224">#N/A</definedName>
    <definedName name="__shared_1_0_225">#N/A</definedName>
    <definedName name="__shared_1_0_226">#N/A</definedName>
    <definedName name="__shared_1_0_227">#N/A</definedName>
    <definedName name="__shared_1_0_228">#N/A</definedName>
    <definedName name="__shared_1_0_229">#N/A</definedName>
    <definedName name="__shared_1_0_23">#N/A</definedName>
    <definedName name="__shared_1_0_230">#N/A</definedName>
    <definedName name="__shared_1_0_231">#N/A</definedName>
    <definedName name="__shared_1_0_232" localSheetId="1">#REF!</definedName>
    <definedName name="__shared_1_0_232">#REF!</definedName>
    <definedName name="__shared_1_0_233">#N/A</definedName>
    <definedName name="__shared_1_0_234">#N/A</definedName>
    <definedName name="__shared_1_0_235">#N/A</definedName>
    <definedName name="__shared_1_0_236">#N/A</definedName>
    <definedName name="__shared_1_0_237">#N/A</definedName>
    <definedName name="__shared_1_0_238">#N/A</definedName>
    <definedName name="__shared_1_0_239">#N/A</definedName>
    <definedName name="__shared_1_0_24">#N/A</definedName>
    <definedName name="__shared_1_0_240">#N/A</definedName>
    <definedName name="__shared_1_0_241">#N/A</definedName>
    <definedName name="__shared_1_0_242">#N/A</definedName>
    <definedName name="__shared_1_0_243" localSheetId="1">#REF!</definedName>
    <definedName name="__shared_1_0_243">#REF!</definedName>
    <definedName name="__shared_1_0_244">#N/A</definedName>
    <definedName name="__shared_1_0_245">#N/A</definedName>
    <definedName name="__shared_1_0_246">#N/A</definedName>
    <definedName name="__shared_1_0_247">#N/A</definedName>
    <definedName name="__shared_1_0_248">#N/A</definedName>
    <definedName name="__shared_1_0_249">#N/A</definedName>
    <definedName name="__shared_1_0_25">#N/A</definedName>
    <definedName name="__shared_1_0_250">#N/A</definedName>
    <definedName name="__shared_1_0_251">#N/A</definedName>
    <definedName name="__shared_1_0_252">#N/A</definedName>
    <definedName name="__shared_1_0_253">#N/A</definedName>
    <definedName name="__shared_1_0_254" localSheetId="1">#REF!</definedName>
    <definedName name="__shared_1_0_254">#REF!</definedName>
    <definedName name="__shared_1_0_255">#N/A</definedName>
    <definedName name="__shared_1_0_256">#N/A</definedName>
    <definedName name="__shared_1_0_257">#N/A</definedName>
    <definedName name="__shared_1_0_258">#N/A</definedName>
    <definedName name="__shared_1_0_259">#N/A</definedName>
    <definedName name="__shared_1_0_26">#N/A</definedName>
    <definedName name="__shared_1_0_260">#N/A</definedName>
    <definedName name="__shared_1_0_261">#N/A</definedName>
    <definedName name="__shared_1_0_262">#N/A</definedName>
    <definedName name="__shared_1_0_263">#N/A</definedName>
    <definedName name="__shared_1_0_264">#N/A</definedName>
    <definedName name="__shared_1_0_265" localSheetId="1">#REF!</definedName>
    <definedName name="__shared_1_0_265">#REF!</definedName>
    <definedName name="__shared_1_0_266">#N/A</definedName>
    <definedName name="__shared_1_0_267">#N/A</definedName>
    <definedName name="__shared_1_0_268">#N/A</definedName>
    <definedName name="__shared_1_0_269">#N/A</definedName>
    <definedName name="__shared_1_0_27">#N/A</definedName>
    <definedName name="__shared_1_0_270">#N/A</definedName>
    <definedName name="__shared_1_0_271">#N/A</definedName>
    <definedName name="__shared_1_0_272">#N/A</definedName>
    <definedName name="__shared_1_0_273">#N/A</definedName>
    <definedName name="__shared_1_0_274">#N/A</definedName>
    <definedName name="__shared_1_0_275">#N/A</definedName>
    <definedName name="__shared_1_0_276" localSheetId="1">#REF!</definedName>
    <definedName name="__shared_1_0_276">#REF!</definedName>
    <definedName name="__shared_1_0_277">#N/A</definedName>
    <definedName name="__shared_1_0_278">#N/A</definedName>
    <definedName name="__shared_1_0_279">#N/A</definedName>
    <definedName name="__shared_1_0_28">#N/A</definedName>
    <definedName name="__shared_1_0_280">#N/A</definedName>
    <definedName name="__shared_1_0_281">#N/A</definedName>
    <definedName name="__shared_1_0_282">#N/A</definedName>
    <definedName name="__shared_1_0_283">#N/A</definedName>
    <definedName name="__shared_1_0_284">#N/A</definedName>
    <definedName name="__shared_1_0_285">#N/A</definedName>
    <definedName name="__shared_1_0_286">#N/A</definedName>
    <definedName name="__shared_1_0_287" localSheetId="1">#REF!</definedName>
    <definedName name="__shared_1_0_287">#REF!</definedName>
    <definedName name="__shared_1_0_288">#N/A</definedName>
    <definedName name="__shared_1_0_289">#N/A</definedName>
    <definedName name="__shared_1_0_29">#N/A</definedName>
    <definedName name="__shared_1_0_290">#N/A</definedName>
    <definedName name="__shared_1_0_291">#N/A</definedName>
    <definedName name="__shared_1_0_292">#N/A</definedName>
    <definedName name="__shared_1_0_293">#N/A</definedName>
    <definedName name="__shared_1_0_294">#N/A</definedName>
    <definedName name="__shared_1_0_295">#N/A</definedName>
    <definedName name="__shared_1_0_296">#N/A</definedName>
    <definedName name="__shared_1_0_297">#N/A</definedName>
    <definedName name="__shared_1_0_298" localSheetId="1">#REF!</definedName>
    <definedName name="__shared_1_0_298">#REF!</definedName>
    <definedName name="__shared_1_0_299">#N/A</definedName>
    <definedName name="__shared_1_0_3">#N/A</definedName>
    <definedName name="__shared_1_0_30">#N/A</definedName>
    <definedName name="__shared_1_0_300">#N/A</definedName>
    <definedName name="__shared_1_0_301">#N/A</definedName>
    <definedName name="__shared_1_0_302">#N/A</definedName>
    <definedName name="__shared_1_0_303">#N/A</definedName>
    <definedName name="__shared_1_0_304">#N/A</definedName>
    <definedName name="__shared_1_0_305">#N/A</definedName>
    <definedName name="__shared_1_0_306">#N/A</definedName>
    <definedName name="__shared_1_0_307">#N/A</definedName>
    <definedName name="__shared_1_0_308">#N/A</definedName>
    <definedName name="__shared_1_0_309" localSheetId="1">#REF!</definedName>
    <definedName name="__shared_1_0_309">#REF!</definedName>
    <definedName name="__shared_1_0_31">#N/A</definedName>
    <definedName name="__shared_1_0_310">#N/A</definedName>
    <definedName name="__shared_1_0_311">#N/A</definedName>
    <definedName name="__shared_1_0_312">#N/A</definedName>
    <definedName name="__shared_1_0_313">#N/A</definedName>
    <definedName name="__shared_1_0_314">#N/A</definedName>
    <definedName name="__shared_1_0_315">#N/A</definedName>
    <definedName name="__shared_1_0_316">#N/A</definedName>
    <definedName name="__shared_1_0_317">#N/A</definedName>
    <definedName name="__shared_1_0_318">#N/A</definedName>
    <definedName name="__shared_1_0_319">#N/A</definedName>
    <definedName name="__shared_1_0_32">#N/A</definedName>
    <definedName name="__shared_1_0_320" localSheetId="1">#REF!</definedName>
    <definedName name="__shared_1_0_320">#REF!</definedName>
    <definedName name="__shared_1_0_321">#N/A</definedName>
    <definedName name="__shared_1_0_322">#N/A</definedName>
    <definedName name="__shared_1_0_323">#N/A</definedName>
    <definedName name="__shared_1_0_324">#N/A</definedName>
    <definedName name="__shared_1_0_325">#N/A</definedName>
    <definedName name="__shared_1_0_326">#N/A</definedName>
    <definedName name="__shared_1_0_327">#N/A</definedName>
    <definedName name="__shared_1_0_328">#N/A</definedName>
    <definedName name="__shared_1_0_329">#N/A</definedName>
    <definedName name="__shared_1_0_33" localSheetId="1">#REF!</definedName>
    <definedName name="__shared_1_0_33">#REF!</definedName>
    <definedName name="__shared_1_0_330">#N/A</definedName>
    <definedName name="__shared_1_0_331" localSheetId="1">#REF!</definedName>
    <definedName name="__shared_1_0_331">#REF!</definedName>
    <definedName name="__shared_1_0_332">#N/A</definedName>
    <definedName name="__shared_1_0_333">#N/A</definedName>
    <definedName name="__shared_1_0_334">#N/A</definedName>
    <definedName name="__shared_1_0_335">#N/A</definedName>
    <definedName name="__shared_1_0_336">#N/A</definedName>
    <definedName name="__shared_1_0_337">#N/A</definedName>
    <definedName name="__shared_1_0_338">#N/A</definedName>
    <definedName name="__shared_1_0_339">#N/A</definedName>
    <definedName name="__shared_1_0_34">#N/A</definedName>
    <definedName name="__shared_1_0_340">#N/A</definedName>
    <definedName name="__shared_1_0_341">#N/A</definedName>
    <definedName name="__shared_1_0_342" localSheetId="1">#REF!</definedName>
    <definedName name="__shared_1_0_342">#REF!</definedName>
    <definedName name="__shared_1_0_343">#N/A</definedName>
    <definedName name="__shared_1_0_344">#N/A</definedName>
    <definedName name="__shared_1_0_345">#N/A</definedName>
    <definedName name="__shared_1_0_346">#N/A</definedName>
    <definedName name="__shared_1_0_347">#N/A</definedName>
    <definedName name="__shared_1_0_348">#N/A</definedName>
    <definedName name="__shared_1_0_349">#N/A</definedName>
    <definedName name="__shared_1_0_35">#N/A</definedName>
    <definedName name="__shared_1_0_350">#N/A</definedName>
    <definedName name="__shared_1_0_351">#N/A</definedName>
    <definedName name="__shared_1_0_352">#N/A</definedName>
    <definedName name="__shared_1_0_353" localSheetId="1">#REF!</definedName>
    <definedName name="__shared_1_0_353">#REF!</definedName>
    <definedName name="__shared_1_0_354">#N/A</definedName>
    <definedName name="__shared_1_0_355">#N/A</definedName>
    <definedName name="__shared_1_0_356">#N/A</definedName>
    <definedName name="__shared_1_0_357">#N/A</definedName>
    <definedName name="__shared_1_0_358">#N/A</definedName>
    <definedName name="__shared_1_0_359">#N/A</definedName>
    <definedName name="__shared_1_0_36">#N/A</definedName>
    <definedName name="__shared_1_0_360">#N/A</definedName>
    <definedName name="__shared_1_0_361">#N/A</definedName>
    <definedName name="__shared_1_0_362">#N/A</definedName>
    <definedName name="__shared_1_0_363">#N/A</definedName>
    <definedName name="__shared_1_0_364" localSheetId="1">#REF!</definedName>
    <definedName name="__shared_1_0_364">#REF!</definedName>
    <definedName name="__shared_1_0_365">#N/A</definedName>
    <definedName name="__shared_1_0_366">#N/A</definedName>
    <definedName name="__shared_1_0_367">#N/A</definedName>
    <definedName name="__shared_1_0_368">#N/A</definedName>
    <definedName name="__shared_1_0_369">#N/A</definedName>
    <definedName name="__shared_1_0_37">#N/A</definedName>
    <definedName name="__shared_1_0_370">#N/A</definedName>
    <definedName name="__shared_1_0_371">#N/A</definedName>
    <definedName name="__shared_1_0_372">#N/A</definedName>
    <definedName name="__shared_1_0_373">#N/A</definedName>
    <definedName name="__shared_1_0_374">#N/A</definedName>
    <definedName name="__shared_1_0_375" localSheetId="1">#REF!</definedName>
    <definedName name="__shared_1_0_375">#REF!</definedName>
    <definedName name="__shared_1_0_376">#N/A</definedName>
    <definedName name="__shared_1_0_377">#N/A</definedName>
    <definedName name="__shared_1_0_378">#N/A</definedName>
    <definedName name="__shared_1_0_379">#N/A</definedName>
    <definedName name="__shared_1_0_38">#N/A</definedName>
    <definedName name="__shared_1_0_380">#N/A</definedName>
    <definedName name="__shared_1_0_381">#N/A</definedName>
    <definedName name="__shared_1_0_382">#N/A</definedName>
    <definedName name="__shared_1_0_383">#N/A</definedName>
    <definedName name="__shared_1_0_384">#N/A</definedName>
    <definedName name="__shared_1_0_385">#N/A</definedName>
    <definedName name="__shared_1_0_386" localSheetId="1">#REF!</definedName>
    <definedName name="__shared_1_0_386">#REF!</definedName>
    <definedName name="__shared_1_0_387">#N/A</definedName>
    <definedName name="__shared_1_0_388">#N/A</definedName>
    <definedName name="__shared_1_0_389">#N/A</definedName>
    <definedName name="__shared_1_0_39">#N/A</definedName>
    <definedName name="__shared_1_0_390">#N/A</definedName>
    <definedName name="__shared_1_0_391">#N/A</definedName>
    <definedName name="__shared_1_0_392">#N/A</definedName>
    <definedName name="__shared_1_0_393">#N/A</definedName>
    <definedName name="__shared_1_0_394">#N/A</definedName>
    <definedName name="__shared_1_0_395">#N/A</definedName>
    <definedName name="__shared_1_0_396">#N/A</definedName>
    <definedName name="__shared_1_0_397" localSheetId="1">#REF!</definedName>
    <definedName name="__shared_1_0_397">#REF!</definedName>
    <definedName name="__shared_1_0_398">#N/A</definedName>
    <definedName name="__shared_1_0_399">#N/A</definedName>
    <definedName name="__shared_1_0_4">#N/A</definedName>
    <definedName name="__shared_1_0_40">#N/A</definedName>
    <definedName name="__shared_1_0_400">#N/A</definedName>
    <definedName name="__shared_1_0_401">#N/A</definedName>
    <definedName name="__shared_1_0_402">#N/A</definedName>
    <definedName name="__shared_1_0_403">#N/A</definedName>
    <definedName name="__shared_1_0_404">#N/A</definedName>
    <definedName name="__shared_1_0_405">#N/A</definedName>
    <definedName name="__shared_1_0_406">#N/A</definedName>
    <definedName name="__shared_1_0_407">#N/A</definedName>
    <definedName name="__shared_1_0_408" localSheetId="1">#REF!</definedName>
    <definedName name="__shared_1_0_408">#REF!</definedName>
    <definedName name="__shared_1_0_409">#N/A</definedName>
    <definedName name="__shared_1_0_41">#N/A</definedName>
    <definedName name="__shared_1_0_410">#N/A</definedName>
    <definedName name="__shared_1_0_411">#N/A</definedName>
    <definedName name="__shared_1_0_412">#N/A</definedName>
    <definedName name="__shared_1_0_413">#N/A</definedName>
    <definedName name="__shared_1_0_414">#N/A</definedName>
    <definedName name="__shared_1_0_415">#N/A</definedName>
    <definedName name="__shared_1_0_416">#N/A</definedName>
    <definedName name="__shared_1_0_417">#N/A</definedName>
    <definedName name="__shared_1_0_418">#N/A</definedName>
    <definedName name="__shared_1_0_419" localSheetId="1">#REF!</definedName>
    <definedName name="__shared_1_0_419">#REF!</definedName>
    <definedName name="__shared_1_0_42">#N/A</definedName>
    <definedName name="__shared_1_0_420">#N/A</definedName>
    <definedName name="__shared_1_0_421">#N/A</definedName>
    <definedName name="__shared_1_0_422">#N/A</definedName>
    <definedName name="__shared_1_0_423">#N/A</definedName>
    <definedName name="__shared_1_0_424">#N/A</definedName>
    <definedName name="__shared_1_0_425">#N/A</definedName>
    <definedName name="__shared_1_0_426">#N/A</definedName>
    <definedName name="__shared_1_0_427">#N/A</definedName>
    <definedName name="__shared_1_0_428">#N/A</definedName>
    <definedName name="__shared_1_0_429">#N/A</definedName>
    <definedName name="__shared_1_0_43">#N/A</definedName>
    <definedName name="__shared_1_0_430" localSheetId="1">#REF!</definedName>
    <definedName name="__shared_1_0_430">#REF!</definedName>
    <definedName name="__shared_1_0_431">#N/A</definedName>
    <definedName name="__shared_1_0_432">#N/A</definedName>
    <definedName name="__shared_1_0_433">#N/A</definedName>
    <definedName name="__shared_1_0_434">#N/A</definedName>
    <definedName name="__shared_1_0_435">#N/A</definedName>
    <definedName name="__shared_1_0_436">#N/A</definedName>
    <definedName name="__shared_1_0_437">#N/A</definedName>
    <definedName name="__shared_1_0_438">#N/A</definedName>
    <definedName name="__shared_1_0_439">#N/A</definedName>
    <definedName name="__shared_1_0_44" localSheetId="1">#REF!</definedName>
    <definedName name="__shared_1_0_44">#REF!</definedName>
    <definedName name="__shared_1_0_440">#N/A</definedName>
    <definedName name="__shared_1_0_441" localSheetId="1">#REF!</definedName>
    <definedName name="__shared_1_0_441">#REF!</definedName>
    <definedName name="__shared_1_0_442">#N/A</definedName>
    <definedName name="__shared_1_0_443">#N/A</definedName>
    <definedName name="__shared_1_0_444">#N/A</definedName>
    <definedName name="__shared_1_0_445">#N/A</definedName>
    <definedName name="__shared_1_0_446">#N/A</definedName>
    <definedName name="__shared_1_0_447">#N/A</definedName>
    <definedName name="__shared_1_0_448">#N/A</definedName>
    <definedName name="__shared_1_0_449">#N/A</definedName>
    <definedName name="__shared_1_0_45">#N/A</definedName>
    <definedName name="__shared_1_0_450">#N/A</definedName>
    <definedName name="__shared_1_0_451">#N/A</definedName>
    <definedName name="__shared_1_0_452">#N/A</definedName>
    <definedName name="__shared_1_0_453">#N/A</definedName>
    <definedName name="__shared_1_0_454" localSheetId="1">#REF!</definedName>
    <definedName name="__shared_1_0_454">#REF!</definedName>
    <definedName name="__shared_1_0_455">#N/A</definedName>
    <definedName name="__shared_1_0_456">#N/A</definedName>
    <definedName name="__shared_1_0_457">#N/A</definedName>
    <definedName name="__shared_1_0_458">#N/A</definedName>
    <definedName name="__shared_1_0_459">#N/A</definedName>
    <definedName name="__shared_1_0_46">#N/A</definedName>
    <definedName name="__shared_1_0_460">#N/A</definedName>
    <definedName name="__shared_1_0_461">#N/A</definedName>
    <definedName name="__shared_1_0_462">#N/A</definedName>
    <definedName name="__shared_1_0_463">#N/A</definedName>
    <definedName name="__shared_1_0_464">#N/A</definedName>
    <definedName name="__shared_1_0_465" localSheetId="1">#REF!</definedName>
    <definedName name="__shared_1_0_465">#REF!</definedName>
    <definedName name="__shared_1_0_466">#N/A</definedName>
    <definedName name="__shared_1_0_467">#N/A</definedName>
    <definedName name="__shared_1_0_468">#N/A</definedName>
    <definedName name="__shared_1_0_469">#N/A</definedName>
    <definedName name="__shared_1_0_47">#N/A</definedName>
    <definedName name="__shared_1_0_470">#N/A</definedName>
    <definedName name="__shared_1_0_471">#N/A</definedName>
    <definedName name="__shared_1_0_472">#N/A</definedName>
    <definedName name="__shared_1_0_473">#N/A</definedName>
    <definedName name="__shared_1_0_474">#N/A</definedName>
    <definedName name="__shared_1_0_475">#N/A</definedName>
    <definedName name="__shared_1_0_476">#N/A</definedName>
    <definedName name="__shared_1_0_477" localSheetId="1">#REF!</definedName>
    <definedName name="__shared_1_0_477">#REF!</definedName>
    <definedName name="__shared_1_0_478">#N/A</definedName>
    <definedName name="__shared_1_0_479">#N/A</definedName>
    <definedName name="__shared_1_0_48">#N/A</definedName>
    <definedName name="__shared_1_0_480">#N/A</definedName>
    <definedName name="__shared_1_0_481">#N/A</definedName>
    <definedName name="__shared_1_0_482">#N/A</definedName>
    <definedName name="__shared_1_0_483">#N/A</definedName>
    <definedName name="__shared_1_0_484">#N/A</definedName>
    <definedName name="__shared_1_0_485">#N/A</definedName>
    <definedName name="__shared_1_0_486">#N/A</definedName>
    <definedName name="__shared_1_0_487">#N/A</definedName>
    <definedName name="__shared_1_0_488" localSheetId="1">#REF!</definedName>
    <definedName name="__shared_1_0_488">#REF!</definedName>
    <definedName name="__shared_1_0_489">#N/A</definedName>
    <definedName name="__shared_1_0_49">#N/A</definedName>
    <definedName name="__shared_1_0_490">#N/A</definedName>
    <definedName name="__shared_1_0_491">#N/A</definedName>
    <definedName name="__shared_1_0_492">#N/A</definedName>
    <definedName name="__shared_1_0_493">#N/A</definedName>
    <definedName name="__shared_1_0_494">#N/A</definedName>
    <definedName name="__shared_1_0_495">#N/A</definedName>
    <definedName name="__shared_1_0_496">#N/A</definedName>
    <definedName name="__shared_1_0_497">#N/A</definedName>
    <definedName name="__shared_1_0_498">#N/A</definedName>
    <definedName name="__shared_1_0_5">#N/A</definedName>
    <definedName name="__shared_1_0_50">#N/A</definedName>
    <definedName name="__shared_1_0_51">#N/A</definedName>
    <definedName name="__shared_1_0_52">#N/A</definedName>
    <definedName name="__shared_1_0_53">#N/A</definedName>
    <definedName name="__shared_1_0_54">#N/A</definedName>
    <definedName name="__shared_1_0_55" localSheetId="1">#REF!</definedName>
    <definedName name="__shared_1_0_55">#REF!</definedName>
    <definedName name="__shared_1_0_56">#N/A</definedName>
    <definedName name="__shared_1_0_57">#N/A</definedName>
    <definedName name="__shared_1_0_58">#N/A</definedName>
    <definedName name="__shared_1_0_59">#N/A</definedName>
    <definedName name="__shared_1_0_6">#N/A</definedName>
    <definedName name="__shared_1_0_60">#N/A</definedName>
    <definedName name="__shared_1_0_61">#N/A</definedName>
    <definedName name="__shared_1_0_62">#N/A</definedName>
    <definedName name="__shared_1_0_63">#N/A</definedName>
    <definedName name="__shared_1_0_64">#N/A</definedName>
    <definedName name="__shared_1_0_65">#N/A</definedName>
    <definedName name="__shared_1_0_66" localSheetId="1">#REF!</definedName>
    <definedName name="__shared_1_0_66">#REF!</definedName>
    <definedName name="__shared_1_0_67">#N/A</definedName>
    <definedName name="__shared_1_0_68">#N/A</definedName>
    <definedName name="__shared_1_0_69">#N/A</definedName>
    <definedName name="__shared_1_0_7">#N/A</definedName>
    <definedName name="__shared_1_0_70">#N/A</definedName>
    <definedName name="__shared_1_0_71">#N/A</definedName>
    <definedName name="__shared_1_0_72">#N/A</definedName>
    <definedName name="__shared_1_0_73">#N/A</definedName>
    <definedName name="__shared_1_0_74">#N/A</definedName>
    <definedName name="__shared_1_0_75">#N/A</definedName>
    <definedName name="__shared_1_0_76">#N/A</definedName>
    <definedName name="__shared_1_0_77">#N/A</definedName>
    <definedName name="__shared_1_0_78" localSheetId="1">#REF!</definedName>
    <definedName name="__shared_1_0_78">#REF!</definedName>
    <definedName name="__shared_1_0_79">#N/A</definedName>
    <definedName name="__shared_1_0_8">#N/A</definedName>
    <definedName name="__shared_1_0_80">#N/A</definedName>
    <definedName name="__shared_1_0_81">#N/A</definedName>
    <definedName name="__shared_1_0_82">#N/A</definedName>
    <definedName name="__shared_1_0_83">#N/A</definedName>
    <definedName name="__shared_1_0_84">#N/A</definedName>
    <definedName name="__shared_1_0_85">#N/A</definedName>
    <definedName name="__shared_1_0_86">#N/A</definedName>
    <definedName name="__shared_1_0_87">#N/A</definedName>
    <definedName name="__shared_1_0_88">#N/A</definedName>
    <definedName name="__shared_1_0_89">#N/A</definedName>
    <definedName name="__shared_1_0_9">#N/A</definedName>
    <definedName name="__shared_1_0_90">#N/A</definedName>
    <definedName name="__shared_1_0_91">#N/A</definedName>
    <definedName name="__shared_1_0_92" localSheetId="1">#REF!</definedName>
    <definedName name="__shared_1_0_92">#REF!</definedName>
    <definedName name="__shared_1_0_93">#N/A</definedName>
    <definedName name="__shared_1_0_94">#N/A</definedName>
    <definedName name="__shared_1_0_95">#N/A</definedName>
    <definedName name="__shared_1_0_96">#N/A</definedName>
    <definedName name="__shared_1_0_97">#N/A</definedName>
    <definedName name="__shared_1_0_98">#N/A</definedName>
    <definedName name="__shared_1_0_99">#N/A</definedName>
    <definedName name="__shared_2_0_0">#N/A</definedName>
    <definedName name="__shared_2_0_1">#N/A</definedName>
    <definedName name="__shared_2_0_2">#N/A</definedName>
    <definedName name="__shared_2_0_3">#N/A</definedName>
    <definedName name="__shared_2_0_4">#N/A</definedName>
    <definedName name="__xlnm_Print_Area" localSheetId="1">Cronograma!$A$1:$H$18</definedName>
    <definedName name="__xlnm_Print_Titles" localSheetId="1">Cronograma!$A$1:$IQ$9</definedName>
    <definedName name="_xlnm.Print_Area" localSheetId="1">Cronograma!$A$1:$L$25</definedName>
    <definedName name="_xlnm.Print_Area" localSheetId="0">'Planilha orçamentária'!$A$1:$H$77</definedName>
    <definedName name="Cronograma1" localSheetId="1">"#ref!"</definedName>
    <definedName name="Cronograma1">#REF!</definedName>
    <definedName name="Excel_BuiltIn_Print_Area" localSheetId="1">Cronograma!$A$1:$H$18</definedName>
    <definedName name="Excel_BuiltIn_Print_Titles" localSheetId="1">Cronograma!$A$1:$IQ$9</definedName>
    <definedName name="Fl_01" localSheetId="1">"#ref!"</definedName>
    <definedName name="Fl_01">#REF!</definedName>
    <definedName name="pla" localSheetId="1">"#ref!"</definedName>
    <definedName name="pla">#REF!</definedName>
    <definedName name="planilha" localSheetId="1">"#ref!"</definedName>
    <definedName name="planilha">#REF!</definedName>
    <definedName name="SHARED_FORMULA_10_144_10_144_0" localSheetId="1">#REF!</definedName>
    <definedName name="SHARED_FORMULA_10_144_10_144_0">#REF!</definedName>
    <definedName name="SHARED_FORMULA_10_176_10_176_0" localSheetId="1">#REF!</definedName>
    <definedName name="SHARED_FORMULA_10_176_10_176_0">#REF!</definedName>
    <definedName name="SHARED_FORMULA_11_144_11_144_0" localSheetId="1">#REF!*#REF!</definedName>
    <definedName name="SHARED_FORMULA_11_144_11_144_0">#REF!*#REF!</definedName>
    <definedName name="SHARED_FORMULA_11_176_11_176_0" localSheetId="1">#REF!*#REF!</definedName>
    <definedName name="SHARED_FORMULA_11_176_11_176_0">#REF!*#REF!</definedName>
    <definedName name="SHARED_FORMULA_12_144_12_144_0" localSheetId="1">#REF!*#REF!</definedName>
    <definedName name="SHARED_FORMULA_12_144_12_144_0">#REF!*#REF!</definedName>
    <definedName name="SHARED_FORMULA_12_176_12_176_0" localSheetId="1">#REF!*#REF!</definedName>
    <definedName name="SHARED_FORMULA_12_176_12_176_0">#REF!*#REF!</definedName>
    <definedName name="SHARED_FORMULA_13_144_13_144_0" localSheetId="1">#REF!*#REF!</definedName>
    <definedName name="SHARED_FORMULA_13_144_13_144_0">#REF!*#REF!</definedName>
    <definedName name="SHARED_FORMULA_13_176_13_176_0" localSheetId="1">#REF!*#REF!</definedName>
    <definedName name="SHARED_FORMULA_13_176_13_176_0">#REF!*#REF!</definedName>
    <definedName name="SHARED_FORMULA_14_144_14_144_0" localSheetId="1">#REF!*#REF!</definedName>
    <definedName name="SHARED_FORMULA_14_144_14_144_0">#REF!*#REF!</definedName>
    <definedName name="SHARED_FORMULA_14_176_14_176_0" localSheetId="1">#REF!*#REF!</definedName>
    <definedName name="SHARED_FORMULA_14_176_14_176_0">#REF!*#REF!</definedName>
    <definedName name="SHARED_FORMULA_15_144_15_144_0" localSheetId="1">(((#REF!+#REF!+#REF!)*(1+#REF!))*(1+#REF!))</definedName>
    <definedName name="SHARED_FORMULA_15_144_15_144_0">(((#REF!+#REF!+#REF!)*(1+#REF!))*(1+#REF!))</definedName>
    <definedName name="SHARED_FORMULA_15_176_15_176_0" localSheetId="1">(((#REF!+#REF!+#REF!)*(1+#REF!))*(1+#REF!))</definedName>
    <definedName name="SHARED_FORMULA_15_176_15_176_0">(((#REF!+#REF!+#REF!)*(1+#REF!))*(1+#REF!))</definedName>
    <definedName name="SHARED_FORMULA_16_144_16_144_0" localSheetId="1">(((#REF!+#REF!+#REF!)*(1+#REF!))*(1+#REF!))</definedName>
    <definedName name="SHARED_FORMULA_16_144_16_144_0">(((#REF!+#REF!+#REF!)*(1+#REF!))*(1+#REF!))</definedName>
    <definedName name="SHARED_FORMULA_16_176_16_176_0" localSheetId="1">(((#REF!+#REF!+#REF!)*(1+#REF!))*(1+#REF!))</definedName>
    <definedName name="SHARED_FORMULA_16_176_16_176_0">(((#REF!+#REF!+#REF!)*(1+#REF!))*(1+#REF!))</definedName>
    <definedName name="SHARED_FORMULA_17_144_17_144_0" localSheetId="1">#REF!+#REF!</definedName>
    <definedName name="SHARED_FORMULA_17_144_17_144_0">#REF!+#REF!</definedName>
    <definedName name="SHARED_FORMULA_17_176_17_176_0" localSheetId="1">#REF!+#REF!</definedName>
    <definedName name="SHARED_FORMULA_17_176_17_176_0">#REF!+#REF!</definedName>
    <definedName name="SHARED_FORMULA_18_144_18_144_0" localSheetId="1">#REF!*#REF!</definedName>
    <definedName name="SHARED_FORMULA_18_144_18_144_0">#REF!*#REF!</definedName>
    <definedName name="SHARED_FORMULA_18_176_18_176_0" localSheetId="1">#REF!*#REF!</definedName>
    <definedName name="SHARED_FORMULA_18_176_18_176_0">#REF!*#REF!</definedName>
    <definedName name="SHARED_FORMULA_19_145_19_145_0" localSheetId="1">#REF!*#REF!</definedName>
    <definedName name="SHARED_FORMULA_19_145_19_145_0">#REF!*#REF!</definedName>
    <definedName name="SHARED_FORMULA_19_177_19_177_0" localSheetId="1">#REF!*#REF!</definedName>
    <definedName name="SHARED_FORMULA_19_177_19_177_0">#REF!*#REF!</definedName>
    <definedName name="SHARED_FORMULA_20_145_20_145_0" localSheetId="1">#REF!+#REF!</definedName>
    <definedName name="SHARED_FORMULA_20_145_20_145_0">#REF!+#REF!</definedName>
    <definedName name="SHARED_FORMULA_20_177_20_177_0" localSheetId="1">#REF!+#REF!</definedName>
    <definedName name="SHARED_FORMULA_20_177_20_177_0">#REF!+#REF!</definedName>
    <definedName name="SHARED_FORMULA_29_145_29_145_0" localSheetId="1">UPPER(#REF!)</definedName>
    <definedName name="SHARED_FORMULA_29_145_29_145_0">UPPER(#REF!)</definedName>
    <definedName name="SHARED_FORMULA_29_177_29_177_0" localSheetId="1">UPPER(#REF!)</definedName>
    <definedName name="SHARED_FORMULA_29_177_29_177_0">UPPER(#REF!)</definedName>
    <definedName name="SHARED_FORMULA_6_103_6_103_3" localSheetId="1">SUM(#REF!)</definedName>
    <definedName name="SHARED_FORMULA_6_103_6_103_3">SUM(#REF!)</definedName>
    <definedName name="SHARED_FORMULA_6_124_6_124_3" localSheetId="1">SUM(#REF!)</definedName>
    <definedName name="SHARED_FORMULA_6_124_6_124_3">SUM(#REF!)</definedName>
    <definedName name="SHARED_FORMULA_6_134_6_134_3" localSheetId="1">SUM(#REF!)</definedName>
    <definedName name="SHARED_FORMULA_6_134_6_134_3">SUM(#REF!)</definedName>
    <definedName name="SHARED_FORMULA_6_152_6_152_3" localSheetId="1">SUM(#REF!)</definedName>
    <definedName name="SHARED_FORMULA_6_152_6_152_3">SUM(#REF!)</definedName>
    <definedName name="SHARED_FORMULA_6_162_6_162_3" localSheetId="1">SUM(#REF!)</definedName>
    <definedName name="SHARED_FORMULA_6_162_6_162_3">SUM(#REF!)</definedName>
    <definedName name="SHARED_FORMULA_6_176_6_176_3" localSheetId="1">SUM(#REF!)</definedName>
    <definedName name="SHARED_FORMULA_6_176_6_176_3">SUM(#REF!)</definedName>
    <definedName name="SHARED_FORMULA_6_20_6_20_3" localSheetId="1">SUM(#REF!)</definedName>
    <definedName name="SHARED_FORMULA_6_20_6_20_3">SUM(#REF!)</definedName>
    <definedName name="SHARED_FORMULA_6_44_6_44_3" localSheetId="1">SUM(#REF!)</definedName>
    <definedName name="SHARED_FORMULA_6_44_6_44_3">SUM(#REF!)</definedName>
    <definedName name="SHARED_FORMULA_6_60_6_60_3" localSheetId="1">SUM(#REF!)</definedName>
    <definedName name="SHARED_FORMULA_6_60_6_60_3">SUM(#REF!)</definedName>
    <definedName name="SHARED_FORMULA_6_69_6_69_3" localSheetId="1">SUM(#REF!)</definedName>
    <definedName name="SHARED_FORMULA_6_69_6_69_3">SUM(#REF!)</definedName>
    <definedName name="SHARED_FORMULA_6_80_6_80_3" localSheetId="1">SUM(#REF!)</definedName>
    <definedName name="SHARED_FORMULA_6_80_6_80_3">SUM(#REF!)</definedName>
    <definedName name="SHARED_FORMULA_6_95_6_95_3" localSheetId="1">SUM(#REF!)</definedName>
    <definedName name="SHARED_FORMULA_6_95_6_95_3">SUM(#REF!)</definedName>
    <definedName name="_xlnm.Print_Titles" localSheetId="1">Cronograma!$1:$9</definedName>
    <definedName name="_xlnm.Print_Titles" localSheetId="0">'Planilha orçamentária'!$1:$13</definedName>
  </definedNames>
  <calcPr calcId="152511"/>
</workbook>
</file>

<file path=xl/calcChain.xml><?xml version="1.0" encoding="utf-8"?>
<calcChain xmlns="http://schemas.openxmlformats.org/spreadsheetml/2006/main">
  <c r="D36" i="1" l="1"/>
  <c r="D22" i="1"/>
  <c r="F12" i="25" l="1"/>
  <c r="H12" i="25" s="1"/>
  <c r="J12" i="25" s="1"/>
  <c r="L12" i="25" s="1"/>
  <c r="A3" i="25"/>
  <c r="A4" i="25"/>
  <c r="A5" i="25"/>
  <c r="F14" i="25"/>
  <c r="H14" i="25" s="1"/>
  <c r="J14" i="25" s="1"/>
  <c r="L14" i="25" s="1"/>
  <c r="F37" i="1" l="1"/>
  <c r="B37" i="1"/>
  <c r="C37" i="1"/>
  <c r="D37" i="1"/>
  <c r="E37" i="1"/>
  <c r="F35" i="1"/>
  <c r="F36" i="1" s="1"/>
  <c r="B35" i="1"/>
  <c r="C35" i="1"/>
  <c r="D35" i="1"/>
  <c r="E35" i="1"/>
  <c r="F31" i="1"/>
  <c r="F32" i="1"/>
  <c r="F30" i="1"/>
  <c r="B32" i="1"/>
  <c r="C32" i="1"/>
  <c r="D32" i="1"/>
  <c r="E32" i="1"/>
  <c r="F29" i="1"/>
  <c r="F17" i="1" l="1"/>
  <c r="F18" i="1" s="1"/>
  <c r="F22" i="1" s="1"/>
  <c r="G32" i="1" l="1"/>
  <c r="H32" i="1" s="1"/>
  <c r="G37" i="1" l="1"/>
  <c r="H37" i="1" s="1"/>
  <c r="F27" i="1"/>
  <c r="F26" i="1"/>
  <c r="A16" i="1" l="1"/>
  <c r="B16" i="1"/>
  <c r="C16" i="1"/>
  <c r="D16" i="1"/>
  <c r="E16" i="1"/>
  <c r="A17" i="1"/>
  <c r="B17" i="1"/>
  <c r="C17" i="1"/>
  <c r="D17" i="1"/>
  <c r="E17" i="1"/>
  <c r="A18" i="1"/>
  <c r="B18" i="1"/>
  <c r="C18" i="1"/>
  <c r="D18" i="1"/>
  <c r="E18" i="1"/>
  <c r="A19" i="1"/>
  <c r="B19" i="1"/>
  <c r="C19" i="1"/>
  <c r="D19" i="1"/>
  <c r="E19" i="1"/>
  <c r="A20" i="1"/>
  <c r="B20" i="1"/>
  <c r="C20" i="1"/>
  <c r="D20" i="1"/>
  <c r="E20" i="1"/>
  <c r="A21" i="1"/>
  <c r="B21" i="1"/>
  <c r="C21" i="1"/>
  <c r="D21" i="1"/>
  <c r="E21" i="1"/>
  <c r="A22" i="1"/>
  <c r="B22" i="1"/>
  <c r="C22" i="1"/>
  <c r="E22" i="1"/>
  <c r="E38" i="1"/>
  <c r="D25" i="1"/>
  <c r="B14" i="25" s="1"/>
  <c r="B26" i="1"/>
  <c r="C26" i="1"/>
  <c r="D26" i="1"/>
  <c r="E26" i="1"/>
  <c r="B27" i="1"/>
  <c r="C27" i="1"/>
  <c r="D27" i="1"/>
  <c r="E27" i="1"/>
  <c r="B28" i="1"/>
  <c r="C28" i="1"/>
  <c r="D28" i="1"/>
  <c r="E28" i="1"/>
  <c r="B29" i="1"/>
  <c r="C29" i="1"/>
  <c r="D29" i="1"/>
  <c r="E29" i="1"/>
  <c r="B30" i="1"/>
  <c r="C30" i="1"/>
  <c r="D30" i="1"/>
  <c r="E30" i="1"/>
  <c r="B31" i="1"/>
  <c r="C31" i="1"/>
  <c r="D31" i="1"/>
  <c r="E31" i="1"/>
  <c r="B33" i="1"/>
  <c r="C33" i="1"/>
  <c r="D33" i="1"/>
  <c r="E33" i="1"/>
  <c r="B34" i="1"/>
  <c r="C34" i="1"/>
  <c r="D34" i="1"/>
  <c r="E34" i="1"/>
  <c r="A15" i="1"/>
  <c r="A14" i="1"/>
  <c r="E23" i="1" s="1"/>
  <c r="E15" i="1"/>
  <c r="D15" i="1"/>
  <c r="C15" i="1"/>
  <c r="B15" i="1"/>
  <c r="D14" i="1"/>
  <c r="G19" i="1" l="1"/>
  <c r="H19" i="1" s="1"/>
  <c r="G20" i="1"/>
  <c r="H20" i="1" s="1"/>
  <c r="G21" i="1" l="1"/>
  <c r="H21" i="1" s="1"/>
  <c r="G34" i="1" l="1"/>
  <c r="H34" i="1" s="1"/>
  <c r="H63" i="1"/>
  <c r="E41" i="1" s="1"/>
  <c r="G30" i="1" l="1"/>
  <c r="H30" i="1" s="1"/>
  <c r="G29" i="1" l="1"/>
  <c r="H29" i="1" s="1"/>
  <c r="G28" i="1" l="1"/>
  <c r="G33" i="1" l="1"/>
  <c r="H33" i="1" s="1"/>
  <c r="G15" i="1" l="1"/>
  <c r="H15" i="1" s="1"/>
  <c r="C36" i="1" l="1"/>
  <c r="E36" i="1"/>
  <c r="B36" i="1"/>
  <c r="G35" i="1" l="1"/>
  <c r="H35" i="1" s="1"/>
  <c r="G26" i="1" l="1"/>
  <c r="H26" i="1" s="1"/>
  <c r="E49" i="1" l="1"/>
  <c r="F28" i="1" l="1"/>
  <c r="H28" i="1" s="1"/>
  <c r="G18" i="1" l="1"/>
  <c r="H18" i="1" s="1"/>
  <c r="G22" i="1"/>
  <c r="H22" i="1" s="1"/>
  <c r="G36" i="1"/>
  <c r="H36" i="1" s="1"/>
  <c r="G27" i="1" l="1"/>
  <c r="H27" i="1" s="1"/>
  <c r="G17" i="1"/>
  <c r="H17" i="1" s="1"/>
  <c r="G31" i="1"/>
  <c r="H31" i="1" s="1"/>
  <c r="H38" i="1" l="1"/>
  <c r="C14" i="25" s="1"/>
  <c r="G16" i="1" l="1"/>
  <c r="H16" i="1" s="1"/>
  <c r="H23" i="1" l="1"/>
  <c r="H40" i="1" s="1"/>
  <c r="H41" i="1" l="1"/>
  <c r="C12" i="25"/>
  <c r="C16" i="25" s="1"/>
  <c r="C17" i="25" s="1"/>
  <c r="D12" i="25" l="1"/>
  <c r="D14" i="25"/>
  <c r="I17" i="25" l="1"/>
  <c r="G17" i="25"/>
  <c r="G18" i="25" s="1"/>
  <c r="K17" i="25"/>
  <c r="K18" i="25" s="1"/>
  <c r="E17" i="25"/>
  <c r="I18" i="25"/>
  <c r="D17" i="25"/>
  <c r="F17" i="25" l="1"/>
  <c r="H17" i="25" s="1"/>
  <c r="J17" i="25" s="1"/>
  <c r="L17" i="25" s="1"/>
  <c r="E18" i="25"/>
</calcChain>
</file>

<file path=xl/sharedStrings.xml><?xml version="1.0" encoding="utf-8"?>
<sst xmlns="http://schemas.openxmlformats.org/spreadsheetml/2006/main" count="85" uniqueCount="75">
  <si>
    <t xml:space="preserve">PLANILHA ORÇAMENTÁRIA </t>
  </si>
  <si>
    <t>Item</t>
  </si>
  <si>
    <t>Código do Serviço</t>
  </si>
  <si>
    <t>Código da Instituição</t>
  </si>
  <si>
    <t>Descrição de Serviços</t>
  </si>
  <si>
    <t>UN</t>
  </si>
  <si>
    <t>Quant.</t>
  </si>
  <si>
    <t>Preço Unit.</t>
  </si>
  <si>
    <t>Preço Serviço</t>
  </si>
  <si>
    <t>TOTAL ITEM</t>
  </si>
  <si>
    <t>2.1</t>
  </si>
  <si>
    <t>2.2</t>
  </si>
  <si>
    <t>TOTAL GERAL</t>
  </si>
  <si>
    <t>CÓDIGOS</t>
  </si>
  <si>
    <t>DESCRIÇÃO</t>
  </si>
  <si>
    <t>CPOS</t>
  </si>
  <si>
    <t>COMPANHIA PAULISTA DE OBRAS E SERVIÇOS</t>
  </si>
  <si>
    <t>SIURB</t>
  </si>
  <si>
    <t>M</t>
  </si>
  <si>
    <t>MERCADO LOCAL</t>
  </si>
  <si>
    <t>PINI</t>
  </si>
  <si>
    <t>EDITORA PINI</t>
  </si>
  <si>
    <t>SERVIÇOS PRELIMINARES</t>
  </si>
  <si>
    <t>CRONOGRAMA FÍSICO FINANCEIRO</t>
  </si>
  <si>
    <t>DESCRIÇÃO DOS SERVIÇOS</t>
  </si>
  <si>
    <t>SIMPL.%</t>
  </si>
  <si>
    <t>ACUM. %</t>
  </si>
  <si>
    <t>Total da Obra</t>
  </si>
  <si>
    <t>VALOR TOTAL SERVIÇOS (R$)</t>
  </si>
  <si>
    <t>PESO          %</t>
  </si>
  <si>
    <t>ENG. CIVIL</t>
  </si>
  <si>
    <t>SINAPI</t>
  </si>
  <si>
    <t>DATA BASE</t>
  </si>
  <si>
    <t>SISTEMA NACIONAL DE PESQUISA DE CUSTOS E ÍNDICES DA CONSTRUÇÃO CIVIL</t>
  </si>
  <si>
    <t>TOTAL GERAL COM BDI</t>
  </si>
  <si>
    <t>2.3</t>
  </si>
  <si>
    <t>2.4</t>
  </si>
  <si>
    <t>Proprietário: PREFEITURA MUNICIPAL DE CORDEIRÓPOLIS</t>
  </si>
  <si>
    <t>Local : DISTRITO INDUSTRIAL III - LOTEAMENTO PEDRO BOLDRINI - MUNICÍPIO DE CORDEIRÓPOLIS</t>
  </si>
  <si>
    <t>SECRETARIA DE URBANISMO DE SÃO PAULO (INFRA)</t>
  </si>
  <si>
    <t>ALEXANDRE R.GAINO</t>
  </si>
  <si>
    <t>CREA 5060435411</t>
  </si>
  <si>
    <t>Intervalo de admissibilidade</t>
  </si>
  <si>
    <t>Item Componente do BDI</t>
  </si>
  <si>
    <t>Valores Propostos</t>
  </si>
  <si>
    <t>I3: Cont.Prev s/Rec.Bruta (Lei 12844/13 - Desoneração)</t>
  </si>
  <si>
    <t>BDI - SEM Desoneração da folha de pagamento</t>
  </si>
  <si>
    <t>BDI - COM Desoneração da folha de pagamento</t>
  </si>
  <si>
    <r>
      <t>A</t>
    </r>
    <r>
      <rPr>
        <sz val="11"/>
        <rFont val="Arial"/>
        <family val="2"/>
      </rPr>
      <t xml:space="preserve">dministração </t>
    </r>
    <r>
      <rPr>
        <b/>
        <sz val="11"/>
        <rFont val="Arial"/>
        <family val="2"/>
      </rPr>
      <t>C</t>
    </r>
    <r>
      <rPr>
        <sz val="11"/>
        <rFont val="Arial"/>
        <family val="2"/>
      </rPr>
      <t>entral</t>
    </r>
  </si>
  <si>
    <r>
      <t>S</t>
    </r>
    <r>
      <rPr>
        <sz val="11"/>
        <rFont val="Arial"/>
        <family val="2"/>
      </rPr>
      <t xml:space="preserve">eguro e </t>
    </r>
    <r>
      <rPr>
        <b/>
        <sz val="11"/>
        <rFont val="Arial"/>
        <family val="2"/>
      </rPr>
      <t>G</t>
    </r>
    <r>
      <rPr>
        <sz val="11"/>
        <rFont val="Arial"/>
        <family val="2"/>
      </rPr>
      <t>arantia</t>
    </r>
  </si>
  <si>
    <r>
      <t>R</t>
    </r>
    <r>
      <rPr>
        <sz val="11"/>
        <rFont val="Arial"/>
        <family val="2"/>
      </rPr>
      <t>isco</t>
    </r>
  </si>
  <si>
    <r>
      <t>D</t>
    </r>
    <r>
      <rPr>
        <sz val="11"/>
        <rFont val="Arial"/>
        <family val="2"/>
      </rPr>
      <t xml:space="preserve">espesas </t>
    </r>
    <r>
      <rPr>
        <b/>
        <sz val="11"/>
        <rFont val="Arial"/>
        <family val="2"/>
      </rPr>
      <t>F</t>
    </r>
    <r>
      <rPr>
        <sz val="11"/>
        <rFont val="Arial"/>
        <family val="2"/>
      </rPr>
      <t>inanceiras</t>
    </r>
  </si>
  <si>
    <r>
      <t>L</t>
    </r>
    <r>
      <rPr>
        <sz val="11"/>
        <rFont val="Arial"/>
        <family val="2"/>
      </rPr>
      <t>ucro</t>
    </r>
  </si>
  <si>
    <r>
      <t>I1:</t>
    </r>
    <r>
      <rPr>
        <sz val="11"/>
        <rFont val="Arial"/>
        <family val="2"/>
      </rPr>
      <t xml:space="preserve"> PIS e COFINS</t>
    </r>
  </si>
  <si>
    <r>
      <t>I2:</t>
    </r>
    <r>
      <rPr>
        <sz val="11"/>
        <rFont val="Arial"/>
        <family val="2"/>
      </rPr>
      <t xml:space="preserve"> ISSQN (conforme legislação municipal)</t>
    </r>
  </si>
  <si>
    <t>O PROCEDIMENTO ADOTADO NA ELABORAÇÃO DESTA PLANILHA ESTÁ DE ACORDO COM PREÇOS UNITÁRIOS, EXTRAÍDOS E  MULTIPLICADO DOS ÍNDICES DA TCPO (TABELAS DE COMPOSIÇÕES DE PREÇOS PARA ORÇAMENTO) E RESPEITANDO PREÇOS DE INSUMOS BASE SINAPI. NOS CASOS EM QUE O SERVIÇO OU INSUMO NÃO CONSTA DO BANCO DE DADOS DA REFERIDA TABELA, FORAM ADOTADAS OUTRAS BASES DE PREÇOS RELATIVOS (SINAPI, CPOS, FDE, SIURB E/OU DER ). PARA SERVIÇOS DE VERBA E OU NÃO ENCONTRADOS,  UTILIZAMOS COMPOSIÇÔES GERADAS POR ESTE BANCO DE DADOS, RESPEITANDO INSUMOS BASE PINI.</t>
  </si>
  <si>
    <t>DATA BASE: ABRIL/2015</t>
  </si>
  <si>
    <t>ITEM</t>
  </si>
  <si>
    <t>1ª QUINZENA</t>
  </si>
  <si>
    <t>2ª QUINZENA</t>
  </si>
  <si>
    <t>3ª QUINZENA</t>
  </si>
  <si>
    <t>4ª QUINZENA</t>
  </si>
  <si>
    <t>Totais de cada mês</t>
  </si>
  <si>
    <t>DER</t>
  </si>
  <si>
    <t>DEPARTAMENTO DE ESTRADAS DE RODAGEM</t>
  </si>
  <si>
    <t>Obra : GALERIA DE AGUAS PLUVIAIS</t>
  </si>
  <si>
    <t>2.5</t>
  </si>
  <si>
    <t>2.6</t>
  </si>
  <si>
    <t>2.7</t>
  </si>
  <si>
    <t>2.8</t>
  </si>
  <si>
    <t>2.9</t>
  </si>
  <si>
    <t>2.10</t>
  </si>
  <si>
    <t>2.11</t>
  </si>
  <si>
    <t>2.12</t>
  </si>
  <si>
    <t>ARQUIVO: 051 - O - 1232 - 20 - 001_1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</si>
</sst>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1" formatCode="_-* #,##0_-;\-* #,##0_-;_-* &quot;-&quot;_-;_-@_-"/>
    <numFmt numFmtId="164" formatCode="_(&quot;R$ &quot;* #,##0.00_);_(&quot;R$ &quot;* \(#,##0.00\);_(&quot;R$ &quot;* &quot;-&quot;??_);_(@_)"/>
    <numFmt numFmtId="165" formatCode="_(* #,##0.00_);_(* \(#,##0.00\);_(* &quot;-&quot;??_);_(@_)"/>
    <numFmt numFmtId="166" formatCode="0.0"/>
    <numFmt numFmtId="167" formatCode="_(&quot;R$&quot;* #,##0.00_);_(&quot;R$&quot;* \(#,##0.00\);_(&quot;R$&quot;* &quot;-&quot;??_);_(@_)"/>
    <numFmt numFmtId="170" formatCode="&quot;R$&quot;#,##0_);[Red]\(&quot;R$&quot;#,##0\)"/>
    <numFmt numFmtId="171" formatCode="#,##0.00\ ;&quot; (&quot;#,##0.00\);&quot; -&quot;#\ ;@\ "/>
    <numFmt numFmtId="172" formatCode="_-* #,##0.00_-;\-* #,##0.00_-;_-* \-??_-;_-@_-"/>
    <numFmt numFmtId="175" formatCode="&quot; R$&quot;#,##0.00\ ;&quot; R$(&quot;#,##0.00\);&quot; R$-&quot;#\ ;@\ "/>
    <numFmt numFmtId="180" formatCode="&quot; R$ &quot;#,##0.00\ ;&quot; R$ (&quot;#,##0.00\);&quot; R$ -&quot;#\ ;@\ "/>
    <numFmt numFmtId="181" formatCode="&quot;R$&quot;\ #,##0.00"/>
  </numFmts>
  <fonts count="26" x14ac:knownFonts="1">
    <font>
      <sz val="10"/>
      <name val="Arial"/>
    </font>
    <font>
      <sz val="10"/>
      <name val="Arial Narrow"/>
      <family val="2"/>
    </font>
    <font>
      <sz val="14"/>
      <name val="Britannic Bold"/>
      <family val="2"/>
    </font>
    <font>
      <b/>
      <sz val="10"/>
      <name val="Arial Narrow"/>
      <family val="2"/>
    </font>
    <font>
      <sz val="10"/>
      <name val="Arial"/>
      <family val="2"/>
    </font>
    <font>
      <sz val="10"/>
      <color indexed="8"/>
      <name val="Arial Narrow"/>
      <family val="2"/>
    </font>
    <font>
      <b/>
      <sz val="12"/>
      <name val="Arial Narrow"/>
      <family val="2"/>
    </font>
    <font>
      <b/>
      <sz val="10"/>
      <color indexed="8"/>
      <name val="Arial Narrow"/>
      <family val="2"/>
    </font>
    <font>
      <sz val="10"/>
      <color indexed="8"/>
      <name val="Arial"/>
      <family val="2"/>
    </font>
    <font>
      <sz val="10"/>
      <name val="MS Sans Serif"/>
      <family val="2"/>
    </font>
    <font>
      <sz val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11"/>
      <name val="Arial Narrow"/>
      <family val="2"/>
    </font>
    <font>
      <b/>
      <sz val="11"/>
      <name val="Arial Narrow"/>
      <family val="2"/>
    </font>
    <font>
      <b/>
      <sz val="11"/>
      <name val="Arial"/>
      <family val="2"/>
    </font>
    <font>
      <sz val="11"/>
      <color indexed="9"/>
      <name val="Arial Narrow"/>
      <family val="2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b/>
      <sz val="10"/>
      <color indexed="9"/>
      <name val="Arial"/>
      <family val="2"/>
    </font>
    <font>
      <b/>
      <sz val="12"/>
      <color theme="0"/>
      <name val="Arial"/>
      <family val="2"/>
    </font>
    <font>
      <sz val="10"/>
      <color rgb="FFFF0000"/>
      <name val="Arial Narrow"/>
      <family val="2"/>
    </font>
    <font>
      <b/>
      <sz val="16"/>
      <name val="Century Gothic"/>
      <family val="2"/>
    </font>
    <font>
      <b/>
      <sz val="12"/>
      <name val="Century Gothic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22"/>
        <bgColor indexed="31"/>
      </patternFill>
    </fill>
    <fill>
      <patternFill patternType="solid">
        <fgColor theme="0"/>
        <bgColor indexed="26"/>
      </patternFill>
    </fill>
    <fill>
      <patternFill patternType="solid">
        <fgColor indexed="55"/>
        <bgColor indexed="23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8">
    <xf numFmtId="0" fontId="0" fillId="0" borderId="0"/>
    <xf numFmtId="167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0" fontId="4" fillId="0" borderId="0"/>
    <xf numFmtId="0" fontId="8" fillId="0" borderId="0"/>
    <xf numFmtId="0" fontId="9" fillId="0" borderId="0"/>
    <xf numFmtId="0" fontId="10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4" fillId="0" borderId="0" applyFont="0" applyFill="0" applyBorder="0" applyAlignment="0" applyProtection="0"/>
    <xf numFmtId="171" fontId="4" fillId="0" borderId="0"/>
    <xf numFmtId="171" fontId="4" fillId="0" borderId="0"/>
    <xf numFmtId="9" fontId="4" fillId="0" borderId="0" applyFill="0" applyBorder="0" applyAlignment="0" applyProtection="0"/>
    <xf numFmtId="171" fontId="4" fillId="0" borderId="0"/>
    <xf numFmtId="9" fontId="4" fillId="0" borderId="0"/>
    <xf numFmtId="172" fontId="4" fillId="0" borderId="0" applyBorder="0" applyAlignment="0" applyProtection="0"/>
    <xf numFmtId="9" fontId="4" fillId="0" borderId="0" applyFont="0" applyFill="0" applyBorder="0" applyAlignment="0" applyProtection="0"/>
    <xf numFmtId="164" fontId="4" fillId="0" borderId="0" applyFill="0" applyBorder="0" applyAlignment="0" applyProtection="0"/>
    <xf numFmtId="171" fontId="4" fillId="0" borderId="0"/>
    <xf numFmtId="175" fontId="4" fillId="0" borderId="0"/>
    <xf numFmtId="0" fontId="4" fillId="0" borderId="0"/>
    <xf numFmtId="171" fontId="4" fillId="0" borderId="0"/>
    <xf numFmtId="171" fontId="4" fillId="0" borderId="0"/>
    <xf numFmtId="165" fontId="4" fillId="0" borderId="0" applyFont="0" applyFill="0" applyBorder="0" applyAlignment="0" applyProtection="0"/>
    <xf numFmtId="171" fontId="4" fillId="0" borderId="0"/>
    <xf numFmtId="9" fontId="4" fillId="0" borderId="0"/>
    <xf numFmtId="175" fontId="4" fillId="0" borderId="0"/>
    <xf numFmtId="171" fontId="4" fillId="0" borderId="0"/>
    <xf numFmtId="9" fontId="4" fillId="0" borderId="0"/>
  </cellStyleXfs>
  <cellXfs count="227">
    <xf numFmtId="0" fontId="0" fillId="0" borderId="0" xfId="0"/>
    <xf numFmtId="0" fontId="1" fillId="2" borderId="0" xfId="0" applyNumberFormat="1" applyFont="1" applyFill="1" applyAlignment="1">
      <alignment horizontal="center"/>
    </xf>
    <xf numFmtId="166" fontId="1" fillId="2" borderId="0" xfId="0" applyNumberFormat="1" applyFont="1" applyFill="1" applyAlignment="1">
      <alignment horizontal="center"/>
    </xf>
    <xf numFmtId="0" fontId="1" fillId="2" borderId="0" xfId="0" applyFont="1" applyFill="1" applyAlignment="1"/>
    <xf numFmtId="0" fontId="3" fillId="2" borderId="0" xfId="0" applyNumberFormat="1" applyFont="1" applyFill="1" applyBorder="1" applyAlignment="1">
      <alignment horizontal="left"/>
    </xf>
    <xf numFmtId="0" fontId="3" fillId="4" borderId="0" xfId="0" applyNumberFormat="1" applyFont="1" applyFill="1" applyAlignment="1">
      <alignment horizontal="center"/>
    </xf>
    <xf numFmtId="4" fontId="1" fillId="4" borderId="0" xfId="13" applyNumberFormat="1" applyFont="1" applyFill="1" applyBorder="1" applyAlignment="1"/>
    <xf numFmtId="165" fontId="1" fillId="4" borderId="0" xfId="18" applyFont="1" applyFill="1" applyBorder="1" applyAlignment="1"/>
    <xf numFmtId="0" fontId="1" fillId="0" borderId="0" xfId="0" applyFont="1" applyFill="1" applyAlignment="1"/>
    <xf numFmtId="49" fontId="3" fillId="2" borderId="0" xfId="0" applyNumberFormat="1" applyFont="1" applyFill="1" applyBorder="1" applyAlignment="1">
      <alignment wrapText="1"/>
    </xf>
    <xf numFmtId="165" fontId="5" fillId="4" borderId="0" xfId="18" applyFont="1" applyFill="1" applyBorder="1" applyAlignment="1"/>
    <xf numFmtId="0" fontId="1" fillId="2" borderId="0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3" fillId="2" borderId="0" xfId="18" applyNumberFormat="1" applyFont="1" applyFill="1" applyBorder="1" applyAlignment="1">
      <alignment horizontal="center"/>
    </xf>
    <xf numFmtId="165" fontId="3" fillId="2" borderId="0" xfId="18" applyFont="1" applyFill="1" applyBorder="1" applyAlignment="1">
      <alignment horizontal="center"/>
    </xf>
    <xf numFmtId="165" fontId="3" fillId="2" borderId="0" xfId="18" applyFont="1" applyFill="1" applyBorder="1" applyAlignment="1">
      <alignment horizontal="center" wrapText="1"/>
    </xf>
    <xf numFmtId="165" fontId="7" fillId="2" borderId="0" xfId="18" applyFont="1" applyFill="1" applyBorder="1" applyAlignment="1">
      <alignment horizontal="center"/>
    </xf>
    <xf numFmtId="0" fontId="3" fillId="3" borderId="1" xfId="0" applyNumberFormat="1" applyFont="1" applyFill="1" applyBorder="1" applyAlignment="1">
      <alignment horizontal="center" vertical="center" wrapText="1"/>
    </xf>
    <xf numFmtId="166" fontId="3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4" fontId="3" fillId="3" borderId="1" xfId="13" applyNumberFormat="1" applyFont="1" applyFill="1" applyBorder="1" applyAlignment="1">
      <alignment horizontal="center" vertical="center" wrapText="1"/>
    </xf>
    <xf numFmtId="165" fontId="7" fillId="3" borderId="1" xfId="18" applyFont="1" applyFill="1" applyBorder="1" applyAlignment="1">
      <alignment horizontal="center" vertical="center" wrapText="1"/>
    </xf>
    <xf numFmtId="165" fontId="3" fillId="3" borderId="1" xfId="18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/>
    </xf>
    <xf numFmtId="0" fontId="5" fillId="0" borderId="1" xfId="0" applyNumberFormat="1" applyFont="1" applyFill="1" applyBorder="1" applyAlignment="1">
      <alignment horizontal="center"/>
    </xf>
    <xf numFmtId="4" fontId="5" fillId="0" borderId="1" xfId="0" applyNumberFormat="1" applyFont="1" applyFill="1" applyBorder="1" applyAlignment="1">
      <alignment wrapText="1"/>
    </xf>
    <xf numFmtId="165" fontId="5" fillId="0" borderId="1" xfId="13" applyNumberFormat="1" applyFont="1" applyFill="1" applyBorder="1" applyAlignment="1">
      <alignment horizontal="right"/>
    </xf>
    <xf numFmtId="0" fontId="3" fillId="2" borderId="0" xfId="0" applyFont="1" applyFill="1" applyAlignment="1"/>
    <xf numFmtId="0" fontId="7" fillId="0" borderId="1" xfId="0" applyNumberFormat="1" applyFont="1" applyFill="1" applyBorder="1" applyAlignment="1">
      <alignment horizontal="center"/>
    </xf>
    <xf numFmtId="0" fontId="3" fillId="0" borderId="0" xfId="0" applyFont="1" applyFill="1" applyAlignment="1"/>
    <xf numFmtId="165" fontId="3" fillId="2" borderId="0" xfId="0" applyNumberFormat="1" applyFont="1" applyFill="1" applyAlignment="1"/>
    <xf numFmtId="0" fontId="5" fillId="3" borderId="1" xfId="0" applyNumberFormat="1" applyFont="1" applyFill="1" applyBorder="1" applyAlignment="1">
      <alignment horizontal="center"/>
    </xf>
    <xf numFmtId="49" fontId="5" fillId="3" borderId="1" xfId="0" applyNumberFormat="1" applyFont="1" applyFill="1" applyBorder="1" applyAlignment="1">
      <alignment horizontal="center"/>
    </xf>
    <xf numFmtId="0" fontId="7" fillId="3" borderId="1" xfId="0" applyFont="1" applyFill="1" applyBorder="1" applyAlignment="1">
      <alignment horizontal="right" wrapText="1"/>
    </xf>
    <xf numFmtId="0" fontId="1" fillId="3" borderId="1" xfId="0" applyNumberFormat="1" applyFont="1" applyFill="1" applyBorder="1" applyAlignment="1">
      <alignment horizontal="center"/>
    </xf>
    <xf numFmtId="165" fontId="5" fillId="3" borderId="1" xfId="13" applyNumberFormat="1" applyFont="1" applyFill="1" applyBorder="1" applyAlignment="1">
      <alignment horizontal="right"/>
    </xf>
    <xf numFmtId="165" fontId="7" fillId="3" borderId="1" xfId="13" applyNumberFormat="1" applyFont="1" applyFill="1" applyBorder="1" applyAlignment="1"/>
    <xf numFmtId="165" fontId="1" fillId="2" borderId="0" xfId="18" applyFont="1" applyFill="1" applyAlignment="1"/>
    <xf numFmtId="49" fontId="1" fillId="2" borderId="0" xfId="0" applyNumberFormat="1" applyFont="1" applyFill="1" applyAlignment="1">
      <alignment horizontal="center"/>
    </xf>
    <xf numFmtId="4" fontId="1" fillId="2" borderId="0" xfId="13" applyNumberFormat="1" applyFont="1" applyFill="1" applyAlignment="1">
      <alignment horizontal="center"/>
    </xf>
    <xf numFmtId="165" fontId="5" fillId="2" borderId="0" xfId="18" applyFont="1" applyFill="1" applyAlignment="1"/>
    <xf numFmtId="0" fontId="1" fillId="2" borderId="0" xfId="0" applyFont="1" applyFill="1" applyAlignment="1">
      <alignment wrapText="1"/>
    </xf>
    <xf numFmtId="0" fontId="3" fillId="4" borderId="0" xfId="0" applyNumberFormat="1" applyFont="1" applyFill="1" applyAlignment="1">
      <alignment horizontal="left"/>
    </xf>
    <xf numFmtId="4" fontId="3" fillId="4" borderId="0" xfId="13" applyNumberFormat="1" applyFont="1" applyFill="1" applyBorder="1" applyAlignment="1"/>
    <xf numFmtId="0" fontId="7" fillId="0" borderId="1" xfId="0" applyFont="1" applyFill="1" applyBorder="1" applyAlignment="1">
      <alignment wrapText="1"/>
    </xf>
    <xf numFmtId="0" fontId="1" fillId="0" borderId="1" xfId="0" applyNumberFormat="1" applyFont="1" applyFill="1" applyBorder="1" applyAlignment="1">
      <alignment horizontal="center"/>
    </xf>
    <xf numFmtId="4" fontId="5" fillId="0" borderId="1" xfId="13" applyNumberFormat="1" applyFont="1" applyFill="1" applyBorder="1" applyAlignment="1"/>
    <xf numFmtId="165" fontId="5" fillId="0" borderId="1" xfId="13" applyFont="1" applyFill="1" applyBorder="1" applyAlignment="1"/>
    <xf numFmtId="0" fontId="1" fillId="4" borderId="0" xfId="0" applyNumberFormat="1" applyFont="1" applyFill="1" applyAlignment="1">
      <alignment horizontal="center"/>
    </xf>
    <xf numFmtId="10" fontId="3" fillId="3" borderId="1" xfId="0" applyNumberFormat="1" applyFont="1" applyFill="1" applyBorder="1" applyAlignment="1">
      <alignment horizontal="center"/>
    </xf>
    <xf numFmtId="4" fontId="5" fillId="3" borderId="1" xfId="13" applyNumberFormat="1" applyFont="1" applyFill="1" applyBorder="1" applyAlignment="1"/>
    <xf numFmtId="0" fontId="1" fillId="4" borderId="0" xfId="0" applyFont="1" applyFill="1" applyAlignment="1"/>
    <xf numFmtId="0" fontId="7" fillId="5" borderId="0" xfId="0" applyNumberFormat="1" applyFont="1" applyFill="1" applyBorder="1" applyAlignment="1">
      <alignment horizontal="center"/>
    </xf>
    <xf numFmtId="1" fontId="7" fillId="5" borderId="0" xfId="0" applyNumberFormat="1" applyFont="1" applyFill="1" applyBorder="1" applyAlignment="1">
      <alignment horizontal="center"/>
    </xf>
    <xf numFmtId="0" fontId="7" fillId="6" borderId="1" xfId="5" applyNumberFormat="1" applyFont="1" applyFill="1" applyBorder="1" applyAlignment="1">
      <alignment horizontal="center" vertical="center"/>
    </xf>
    <xf numFmtId="49" fontId="7" fillId="6" borderId="1" xfId="5" applyNumberFormat="1" applyFont="1" applyFill="1" applyBorder="1" applyAlignment="1">
      <alignment horizontal="center" vertical="center" wrapText="1"/>
    </xf>
    <xf numFmtId="0" fontId="1" fillId="5" borderId="0" xfId="0" applyFont="1" applyFill="1" applyAlignment="1"/>
    <xf numFmtId="0" fontId="3" fillId="5" borderId="1" xfId="5" applyNumberFormat="1" applyFont="1" applyFill="1" applyBorder="1" applyAlignment="1" applyProtection="1">
      <alignment horizontal="center"/>
    </xf>
    <xf numFmtId="0" fontId="1" fillId="5" borderId="1" xfId="5" applyFont="1" applyFill="1" applyBorder="1" applyAlignment="1" applyProtection="1">
      <alignment horizontal="left" wrapText="1"/>
    </xf>
    <xf numFmtId="17" fontId="1" fillId="5" borderId="0" xfId="5" applyNumberFormat="1" applyFont="1" applyFill="1" applyBorder="1" applyAlignment="1" applyProtection="1">
      <alignment horizontal="center" wrapText="1"/>
    </xf>
    <xf numFmtId="0" fontId="3" fillId="5" borderId="1" xfId="5" applyNumberFormat="1" applyFont="1" applyFill="1" applyBorder="1" applyAlignment="1">
      <alignment horizontal="center"/>
    </xf>
    <xf numFmtId="49" fontId="1" fillId="5" borderId="1" xfId="5" applyNumberFormat="1" applyFont="1" applyFill="1" applyBorder="1" applyAlignment="1">
      <alignment horizontal="left" wrapText="1"/>
    </xf>
    <xf numFmtId="0" fontId="1" fillId="5" borderId="0" xfId="0" applyNumberFormat="1" applyFont="1" applyFill="1" applyAlignment="1">
      <alignment horizontal="center"/>
    </xf>
    <xf numFmtId="1" fontId="1" fillId="5" borderId="0" xfId="0" applyNumberFormat="1" applyFont="1" applyFill="1" applyAlignment="1">
      <alignment horizontal="center"/>
    </xf>
    <xf numFmtId="0" fontId="1" fillId="5" borderId="0" xfId="0" applyNumberFormat="1" applyFont="1" applyFill="1" applyBorder="1" applyAlignment="1">
      <alignment horizontal="center"/>
    </xf>
    <xf numFmtId="1" fontId="1" fillId="5" borderId="0" xfId="0" applyNumberFormat="1" applyFont="1" applyFill="1" applyBorder="1" applyAlignment="1">
      <alignment horizontal="center"/>
    </xf>
    <xf numFmtId="0" fontId="3" fillId="5" borderId="0" xfId="5" applyNumberFormat="1" applyFont="1" applyFill="1" applyBorder="1" applyAlignment="1">
      <alignment horizontal="center"/>
    </xf>
    <xf numFmtId="49" fontId="1" fillId="5" borderId="0" xfId="5" applyNumberFormat="1" applyFont="1" applyFill="1" applyBorder="1" applyAlignment="1">
      <alignment horizontal="left" wrapText="1"/>
    </xf>
    <xf numFmtId="0" fontId="1" fillId="5" borderId="0" xfId="0" applyFont="1" applyFill="1" applyBorder="1" applyAlignment="1"/>
    <xf numFmtId="17" fontId="1" fillId="0" borderId="1" xfId="5" applyNumberFormat="1" applyFont="1" applyFill="1" applyBorder="1" applyAlignment="1" applyProtection="1">
      <alignment horizontal="center" wrapText="1"/>
    </xf>
    <xf numFmtId="4" fontId="3" fillId="2" borderId="0" xfId="13" applyNumberFormat="1" applyFont="1" applyFill="1" applyBorder="1" applyAlignment="1">
      <alignment horizontal="left"/>
    </xf>
    <xf numFmtId="0" fontId="3" fillId="0" borderId="0" xfId="18" applyNumberFormat="1" applyFont="1" applyFill="1" applyBorder="1" applyAlignment="1">
      <alignment horizontal="center"/>
    </xf>
    <xf numFmtId="4" fontId="1" fillId="2" borderId="0" xfId="19" applyNumberFormat="1" applyFont="1" applyFill="1" applyAlignment="1">
      <alignment horizontal="center"/>
    </xf>
    <xf numFmtId="171" fontId="5" fillId="2" borderId="0" xfId="20" applyFont="1" applyFill="1" applyAlignment="1"/>
    <xf numFmtId="171" fontId="1" fillId="2" borderId="0" xfId="20" applyFont="1" applyFill="1" applyAlignment="1"/>
    <xf numFmtId="0" fontId="1" fillId="4" borderId="0" xfId="0" applyNumberFormat="1" applyFont="1" applyFill="1" applyBorder="1" applyAlignment="1">
      <alignment horizontal="center"/>
    </xf>
    <xf numFmtId="0" fontId="7" fillId="0" borderId="1" xfId="0" applyNumberFormat="1" applyFont="1" applyFill="1" applyBorder="1" applyAlignment="1">
      <alignment horizontal="right" wrapText="1"/>
    </xf>
    <xf numFmtId="0" fontId="7" fillId="0" borderId="1" xfId="0" applyNumberFormat="1" applyFont="1" applyFill="1" applyBorder="1" applyAlignment="1">
      <alignment horizontal="center" wrapText="1"/>
    </xf>
    <xf numFmtId="165" fontId="7" fillId="0" borderId="1" xfId="13" applyNumberFormat="1" applyFont="1" applyFill="1" applyBorder="1" applyAlignment="1">
      <alignment horizontal="right"/>
    </xf>
    <xf numFmtId="0" fontId="3" fillId="2" borderId="0" xfId="0" applyFont="1" applyFill="1" applyBorder="1" applyAlignment="1">
      <alignment horizontal="center" vertical="center" wrapText="1"/>
    </xf>
    <xf numFmtId="0" fontId="1" fillId="4" borderId="0" xfId="5" applyFont="1" applyFill="1" applyBorder="1"/>
    <xf numFmtId="0" fontId="1" fillId="4" borderId="0" xfId="5" applyFont="1" applyFill="1" applyBorder="1" applyAlignment="1">
      <alignment horizontal="right"/>
    </xf>
    <xf numFmtId="17" fontId="1" fillId="5" borderId="18" xfId="5" applyNumberFormat="1" applyFont="1" applyFill="1" applyBorder="1" applyAlignment="1" applyProtection="1">
      <alignment horizontal="center" wrapText="1"/>
    </xf>
    <xf numFmtId="49" fontId="5" fillId="4" borderId="0" xfId="0" applyNumberFormat="1" applyFont="1" applyFill="1" applyBorder="1" applyAlignment="1">
      <alignment horizontal="center"/>
    </xf>
    <xf numFmtId="0" fontId="7" fillId="4" borderId="0" xfId="0" applyFont="1" applyFill="1" applyBorder="1" applyAlignment="1">
      <alignment horizontal="right" wrapText="1"/>
    </xf>
    <xf numFmtId="10" fontId="3" fillId="4" borderId="0" xfId="0" applyNumberFormat="1" applyFont="1" applyFill="1" applyBorder="1" applyAlignment="1">
      <alignment horizontal="center"/>
    </xf>
    <xf numFmtId="4" fontId="5" fillId="4" borderId="0" xfId="13" applyNumberFormat="1" applyFont="1" applyFill="1" applyBorder="1" applyAlignment="1"/>
    <xf numFmtId="165" fontId="5" fillId="4" borderId="0" xfId="13" applyNumberFormat="1" applyFont="1" applyFill="1" applyBorder="1" applyAlignment="1">
      <alignment horizontal="right"/>
    </xf>
    <xf numFmtId="165" fontId="7" fillId="4" borderId="0" xfId="13" applyNumberFormat="1" applyFont="1" applyFill="1" applyBorder="1" applyAlignment="1"/>
    <xf numFmtId="49" fontId="1" fillId="2" borderId="0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justify"/>
    </xf>
    <xf numFmtId="171" fontId="1" fillId="2" borderId="0" xfId="19" applyFont="1" applyFill="1" applyBorder="1" applyAlignment="1">
      <alignment horizontal="center"/>
    </xf>
    <xf numFmtId="165" fontId="7" fillId="4" borderId="0" xfId="19" applyNumberFormat="1" applyFont="1" applyFill="1" applyBorder="1" applyAlignment="1">
      <alignment horizontal="center" vertical="center"/>
    </xf>
    <xf numFmtId="0" fontId="1" fillId="7" borderId="0" xfId="0" applyNumberFormat="1" applyFont="1" applyFill="1" applyAlignment="1">
      <alignment horizontal="center"/>
    </xf>
    <xf numFmtId="49" fontId="1" fillId="7" borderId="0" xfId="0" applyNumberFormat="1" applyFont="1" applyFill="1" applyBorder="1" applyAlignment="1">
      <alignment horizontal="center"/>
    </xf>
    <xf numFmtId="0" fontId="1" fillId="7" borderId="0" xfId="0" applyFont="1" applyFill="1" applyAlignment="1"/>
    <xf numFmtId="0" fontId="0" fillId="4" borderId="0" xfId="0" applyFill="1" applyAlignment="1">
      <alignment horizontal="center" vertical="center"/>
    </xf>
    <xf numFmtId="0" fontId="14" fillId="4" borderId="1" xfId="0" applyFont="1" applyFill="1" applyBorder="1" applyAlignment="1">
      <alignment horizontal="center" vertical="center" wrapText="1"/>
    </xf>
    <xf numFmtId="0" fontId="17" fillId="4" borderId="1" xfId="0" applyFont="1" applyFill="1" applyBorder="1" applyAlignment="1">
      <alignment vertical="center"/>
    </xf>
    <xf numFmtId="10" fontId="13" fillId="4" borderId="1" xfId="0" applyNumberFormat="1" applyFont="1" applyFill="1" applyBorder="1" applyAlignment="1">
      <alignment horizontal="center" vertical="center"/>
    </xf>
    <xf numFmtId="0" fontId="0" fillId="4" borderId="0" xfId="0" applyFill="1" applyAlignment="1">
      <alignment vertical="center"/>
    </xf>
    <xf numFmtId="10" fontId="22" fillId="4" borderId="1" xfId="0" applyNumberFormat="1" applyFont="1" applyFill="1" applyBorder="1" applyAlignment="1">
      <alignment horizontal="center" vertical="center"/>
    </xf>
    <xf numFmtId="0" fontId="1" fillId="7" borderId="0" xfId="5" applyFont="1" applyFill="1" applyAlignment="1">
      <alignment horizontal="center"/>
    </xf>
    <xf numFmtId="0" fontId="1" fillId="7" borderId="0" xfId="0" applyNumberFormat="1" applyFont="1" applyFill="1" applyBorder="1" applyAlignment="1">
      <alignment horizontal="right"/>
    </xf>
    <xf numFmtId="10" fontId="14" fillId="4" borderId="1" xfId="0" applyNumberFormat="1" applyFont="1" applyFill="1" applyBorder="1" applyAlignment="1">
      <alignment horizontal="center" vertical="center"/>
    </xf>
    <xf numFmtId="0" fontId="21" fillId="4" borderId="0" xfId="0" applyFont="1" applyFill="1" applyAlignment="1">
      <alignment vertical="center"/>
    </xf>
    <xf numFmtId="0" fontId="14" fillId="4" borderId="0" xfId="0" applyFont="1" applyFill="1" applyBorder="1" applyAlignment="1">
      <alignment vertical="center"/>
    </xf>
    <xf numFmtId="10" fontId="14" fillId="4" borderId="0" xfId="0" applyNumberFormat="1" applyFont="1" applyFill="1" applyBorder="1" applyAlignment="1">
      <alignment horizontal="center" vertical="center"/>
    </xf>
    <xf numFmtId="4" fontId="1" fillId="2" borderId="0" xfId="19" applyNumberFormat="1" applyFont="1" applyFill="1" applyBorder="1" applyAlignment="1">
      <alignment horizontal="center"/>
    </xf>
    <xf numFmtId="0" fontId="11" fillId="4" borderId="1" xfId="0" applyFont="1" applyFill="1" applyBorder="1" applyAlignment="1">
      <alignment horizontal="center" vertical="center" wrapText="1"/>
    </xf>
    <xf numFmtId="10" fontId="17" fillId="0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>
      <alignment wrapText="1"/>
    </xf>
    <xf numFmtId="0" fontId="3" fillId="0" borderId="1" xfId="0" applyNumberFormat="1" applyFont="1" applyFill="1" applyBorder="1" applyAlignment="1">
      <alignment horizontal="center"/>
    </xf>
    <xf numFmtId="4" fontId="7" fillId="0" borderId="1" xfId="13" applyNumberFormat="1" applyFont="1" applyFill="1" applyBorder="1" applyAlignment="1"/>
    <xf numFmtId="165" fontId="7" fillId="0" borderId="1" xfId="13" applyFont="1" applyFill="1" applyBorder="1" applyAlignment="1"/>
    <xf numFmtId="165" fontId="5" fillId="0" borderId="1" xfId="19" applyNumberFormat="1" applyFont="1" applyFill="1" applyBorder="1" applyAlignment="1">
      <alignment horizontal="right"/>
    </xf>
    <xf numFmtId="165" fontId="7" fillId="0" borderId="1" xfId="19" applyNumberFormat="1" applyFont="1" applyFill="1" applyBorder="1" applyAlignment="1">
      <alignment horizontal="right"/>
    </xf>
    <xf numFmtId="0" fontId="24" fillId="5" borderId="0" xfId="5" applyNumberFormat="1" applyFont="1" applyFill="1" applyBorder="1" applyAlignment="1">
      <alignment horizontal="center"/>
    </xf>
    <xf numFmtId="0" fontId="13" fillId="5" borderId="0" xfId="5" applyFont="1" applyFill="1" applyProtection="1"/>
    <xf numFmtId="0" fontId="25" fillId="5" borderId="0" xfId="5" applyNumberFormat="1" applyFont="1" applyFill="1" applyBorder="1" applyAlignment="1">
      <alignment horizontal="center" vertical="top"/>
    </xf>
    <xf numFmtId="166" fontId="1" fillId="5" borderId="0" xfId="5" applyNumberFormat="1" applyFont="1" applyFill="1" applyBorder="1" applyAlignment="1" applyProtection="1">
      <alignment horizontal="left"/>
    </xf>
    <xf numFmtId="0" fontId="11" fillId="5" borderId="0" xfId="5" applyFont="1" applyFill="1" applyBorder="1" applyAlignment="1" applyProtection="1">
      <alignment horizontal="left"/>
    </xf>
    <xf numFmtId="0" fontId="13" fillId="5" borderId="0" xfId="5" applyFont="1" applyFill="1" applyAlignment="1" applyProtection="1">
      <alignment horizontal="center"/>
    </xf>
    <xf numFmtId="171" fontId="0" fillId="5" borderId="0" xfId="33" applyFont="1" applyFill="1" applyBorder="1" applyAlignment="1" applyProtection="1"/>
    <xf numFmtId="0" fontId="4" fillId="5" borderId="0" xfId="5" applyFont="1" applyFill="1" applyAlignment="1" applyProtection="1"/>
    <xf numFmtId="0" fontId="2" fillId="5" borderId="0" xfId="5" applyFont="1" applyFill="1" applyAlignment="1" applyProtection="1">
      <alignment horizontal="center" vertical="top"/>
    </xf>
    <xf numFmtId="0" fontId="4" fillId="5" borderId="0" xfId="5" applyFont="1" applyFill="1" applyProtection="1"/>
    <xf numFmtId="166" fontId="11" fillId="5" borderId="0" xfId="5" applyNumberFormat="1" applyFont="1" applyFill="1" applyBorder="1" applyAlignment="1" applyProtection="1">
      <alignment horizontal="left"/>
    </xf>
    <xf numFmtId="171" fontId="11" fillId="5" borderId="0" xfId="33" applyFont="1" applyFill="1" applyBorder="1" applyAlignment="1" applyProtection="1">
      <alignment horizontal="center"/>
    </xf>
    <xf numFmtId="0" fontId="17" fillId="5" borderId="0" xfId="5" applyFont="1" applyFill="1" applyAlignment="1" applyProtection="1">
      <alignment horizontal="center"/>
    </xf>
    <xf numFmtId="2" fontId="16" fillId="8" borderId="6" xfId="8" applyNumberFormat="1" applyFont="1" applyFill="1" applyBorder="1" applyAlignment="1" applyProtection="1">
      <alignment horizontal="center" vertical="center"/>
    </xf>
    <xf numFmtId="2" fontId="16" fillId="8" borderId="7" xfId="8" applyNumberFormat="1" applyFont="1" applyFill="1" applyBorder="1" applyAlignment="1" applyProtection="1">
      <alignment horizontal="center" vertical="center"/>
    </xf>
    <xf numFmtId="1" fontId="1" fillId="5" borderId="1" xfId="5" applyNumberFormat="1" applyFont="1" applyFill="1" applyBorder="1" applyAlignment="1" applyProtection="1">
      <alignment horizontal="left" vertical="top" wrapText="1"/>
    </xf>
    <xf numFmtId="10" fontId="0" fillId="5" borderId="11" xfId="34" applyNumberFormat="1" applyFont="1" applyFill="1" applyBorder="1" applyAlignment="1" applyProtection="1"/>
    <xf numFmtId="2" fontId="15" fillId="5" borderId="6" xfId="8" applyNumberFormat="1" applyFont="1" applyFill="1" applyBorder="1" applyProtection="1"/>
    <xf numFmtId="2" fontId="15" fillId="5" borderId="7" xfId="8" applyNumberFormat="1" applyFont="1" applyFill="1" applyBorder="1" applyProtection="1"/>
    <xf numFmtId="171" fontId="0" fillId="5" borderId="11" xfId="33" applyFont="1" applyFill="1" applyBorder="1" applyAlignment="1" applyProtection="1"/>
    <xf numFmtId="166" fontId="3" fillId="5" borderId="1" xfId="5" applyNumberFormat="1" applyFont="1" applyFill="1" applyBorder="1" applyAlignment="1" applyProtection="1">
      <alignment horizontal="right" vertical="top"/>
    </xf>
    <xf numFmtId="2" fontId="15" fillId="5" borderId="1" xfId="8" applyNumberFormat="1" applyFont="1" applyFill="1" applyBorder="1" applyAlignment="1" applyProtection="1">
      <alignment wrapText="1"/>
    </xf>
    <xf numFmtId="2" fontId="15" fillId="5" borderId="11" xfId="8" applyNumberFormat="1" applyFont="1" applyFill="1" applyBorder="1" applyAlignment="1" applyProtection="1">
      <alignment horizontal="center"/>
    </xf>
    <xf numFmtId="2" fontId="1" fillId="8" borderId="1" xfId="8" applyNumberFormat="1" applyFont="1" applyFill="1" applyBorder="1" applyAlignment="1" applyProtection="1">
      <alignment horizontal="right"/>
    </xf>
    <xf numFmtId="2" fontId="3" fillId="8" borderId="1" xfId="8" applyNumberFormat="1" applyFont="1" applyFill="1" applyBorder="1" applyAlignment="1" applyProtection="1">
      <alignment horizontal="right"/>
    </xf>
    <xf numFmtId="180" fontId="3" fillId="8" borderId="1" xfId="8" applyNumberFormat="1" applyFont="1" applyFill="1" applyBorder="1" applyProtection="1"/>
    <xf numFmtId="9" fontId="3" fillId="8" borderId="11" xfId="23" applyFont="1" applyFill="1" applyBorder="1" applyAlignment="1" applyProtection="1">
      <alignment horizontal="center"/>
    </xf>
    <xf numFmtId="10" fontId="1" fillId="8" borderId="6" xfId="23" applyNumberFormat="1" applyFont="1" applyFill="1" applyBorder="1" applyAlignment="1" applyProtection="1">
      <alignment horizontal="center"/>
    </xf>
    <xf numFmtId="10" fontId="3" fillId="8" borderId="7" xfId="23" applyNumberFormat="1" applyFont="1" applyFill="1" applyBorder="1" applyAlignment="1" applyProtection="1"/>
    <xf numFmtId="175" fontId="1" fillId="8" borderId="1" xfId="35" applyFont="1" applyFill="1" applyBorder="1" applyAlignment="1" applyProtection="1"/>
    <xf numFmtId="175" fontId="1" fillId="8" borderId="11" xfId="35" applyFont="1" applyFill="1" applyBorder="1" applyAlignment="1" applyProtection="1">
      <alignment horizontal="center"/>
    </xf>
    <xf numFmtId="166" fontId="4" fillId="5" borderId="0" xfId="5" applyNumberFormat="1" applyFont="1" applyFill="1" applyProtection="1"/>
    <xf numFmtId="0" fontId="4" fillId="5" borderId="0" xfId="5" applyFont="1" applyFill="1" applyAlignment="1" applyProtection="1">
      <alignment horizontal="center"/>
    </xf>
    <xf numFmtId="0" fontId="3" fillId="4" borderId="0" xfId="5" applyFont="1" applyFill="1" applyBorder="1" applyAlignment="1">
      <alignment horizontal="center"/>
    </xf>
    <xf numFmtId="166" fontId="4" fillId="5" borderId="0" xfId="5" applyNumberFormat="1" applyFont="1" applyFill="1" applyAlignment="1" applyProtection="1">
      <alignment horizontal="center"/>
    </xf>
    <xf numFmtId="166" fontId="4" fillId="5" borderId="0" xfId="5" applyNumberFormat="1" applyFont="1" applyFill="1" applyAlignment="1" applyProtection="1"/>
    <xf numFmtId="166" fontId="13" fillId="5" borderId="0" xfId="5" applyNumberFormat="1" applyFont="1" applyFill="1" applyProtection="1"/>
    <xf numFmtId="0" fontId="1" fillId="2" borderId="0" xfId="0" applyFont="1" applyFill="1" applyAlignment="1">
      <alignment horizontal="left"/>
    </xf>
    <xf numFmtId="0" fontId="1" fillId="0" borderId="0" xfId="0" applyFont="1" applyFill="1" applyAlignment="1">
      <alignment horizontal="left"/>
    </xf>
    <xf numFmtId="0" fontId="3" fillId="2" borderId="0" xfId="0" applyFont="1" applyFill="1" applyAlignment="1">
      <alignment horizontal="left"/>
    </xf>
    <xf numFmtId="0" fontId="23" fillId="0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165" fontId="1" fillId="4" borderId="0" xfId="0" applyNumberFormat="1" applyFont="1" applyFill="1" applyAlignment="1">
      <alignment horizontal="left"/>
    </xf>
    <xf numFmtId="4" fontId="1" fillId="0" borderId="0" xfId="0" applyNumberFormat="1" applyFont="1" applyFill="1" applyAlignment="1">
      <alignment horizontal="left"/>
    </xf>
    <xf numFmtId="0" fontId="1" fillId="5" borderId="0" xfId="0" applyFont="1" applyFill="1" applyBorder="1" applyAlignment="1">
      <alignment horizontal="left"/>
    </xf>
    <xf numFmtId="0" fontId="15" fillId="5" borderId="1" xfId="8" applyNumberFormat="1" applyFont="1" applyFill="1" applyBorder="1" applyAlignment="1" applyProtection="1">
      <alignment horizontal="right"/>
    </xf>
    <xf numFmtId="181" fontId="15" fillId="5" borderId="1" xfId="8" applyNumberFormat="1" applyFont="1" applyFill="1" applyBorder="1" applyAlignment="1" applyProtection="1">
      <alignment horizontal="right"/>
    </xf>
    <xf numFmtId="181" fontId="18" fillId="5" borderId="1" xfId="8" applyNumberFormat="1" applyFont="1" applyFill="1" applyBorder="1" applyAlignment="1" applyProtection="1">
      <alignment horizontal="right"/>
    </xf>
    <xf numFmtId="166" fontId="1" fillId="4" borderId="0" xfId="0" applyNumberFormat="1" applyFont="1" applyFill="1" applyAlignment="1">
      <alignment horizontal="center"/>
    </xf>
    <xf numFmtId="0" fontId="1" fillId="4" borderId="0" xfId="0" applyFont="1" applyFill="1" applyAlignment="1">
      <alignment wrapText="1"/>
    </xf>
    <xf numFmtId="4" fontId="1" fillId="4" borderId="0" xfId="13" applyNumberFormat="1" applyFont="1" applyFill="1" applyAlignment="1">
      <alignment horizontal="center"/>
    </xf>
    <xf numFmtId="165" fontId="5" fillId="4" borderId="0" xfId="18" applyFont="1" applyFill="1" applyAlignment="1"/>
    <xf numFmtId="165" fontId="1" fillId="4" borderId="0" xfId="18" applyFont="1" applyFill="1" applyAlignment="1"/>
    <xf numFmtId="0" fontId="23" fillId="4" borderId="0" xfId="0" applyNumberFormat="1" applyFont="1" applyFill="1" applyAlignment="1">
      <alignment horizontal="center"/>
    </xf>
    <xf numFmtId="0" fontId="3" fillId="4" borderId="0" xfId="0" applyNumberFormat="1" applyFont="1" applyFill="1" applyBorder="1" applyAlignment="1">
      <alignment horizontal="left"/>
    </xf>
    <xf numFmtId="0" fontId="3" fillId="4" borderId="0" xfId="0" applyFont="1" applyFill="1" applyBorder="1" applyAlignment="1">
      <alignment horizontal="left"/>
    </xf>
    <xf numFmtId="0" fontId="3" fillId="4" borderId="0" xfId="0" applyNumberFormat="1" applyFont="1" applyFill="1" applyBorder="1" applyAlignment="1">
      <alignment horizontal="center"/>
    </xf>
    <xf numFmtId="49" fontId="1" fillId="4" borderId="0" xfId="0" applyNumberFormat="1" applyFont="1" applyFill="1" applyBorder="1" applyAlignment="1">
      <alignment wrapText="1"/>
    </xf>
    <xf numFmtId="49" fontId="3" fillId="4" borderId="0" xfId="0" applyNumberFormat="1" applyFont="1" applyFill="1" applyBorder="1" applyAlignment="1">
      <alignment wrapText="1"/>
    </xf>
    <xf numFmtId="0" fontId="1" fillId="2" borderId="12" xfId="0" applyNumberFormat="1" applyFont="1" applyFill="1" applyBorder="1" applyAlignment="1">
      <alignment horizontal="left" vertical="center" wrapText="1"/>
    </xf>
    <xf numFmtId="0" fontId="1" fillId="2" borderId="18" xfId="0" applyNumberFormat="1" applyFont="1" applyFill="1" applyBorder="1" applyAlignment="1">
      <alignment horizontal="left" vertical="center" wrapText="1"/>
    </xf>
    <xf numFmtId="0" fontId="1" fillId="2" borderId="9" xfId="0" applyNumberFormat="1" applyFont="1" applyFill="1" applyBorder="1" applyAlignment="1">
      <alignment horizontal="left" vertical="center" wrapText="1"/>
    </xf>
    <xf numFmtId="0" fontId="1" fillId="2" borderId="10" xfId="0" applyNumberFormat="1" applyFont="1" applyFill="1" applyBorder="1" applyAlignment="1">
      <alignment horizontal="left" vertical="center" wrapText="1"/>
    </xf>
    <xf numFmtId="0" fontId="1" fillId="2" borderId="0" xfId="0" applyNumberFormat="1" applyFont="1" applyFill="1" applyBorder="1" applyAlignment="1">
      <alignment horizontal="left" vertical="center" wrapText="1"/>
    </xf>
    <xf numFmtId="0" fontId="1" fillId="2" borderId="13" xfId="0" applyNumberFormat="1" applyFont="1" applyFill="1" applyBorder="1" applyAlignment="1">
      <alignment horizontal="left" vertical="center" wrapText="1"/>
    </xf>
    <xf numFmtId="0" fontId="1" fillId="2" borderId="14" xfId="0" applyNumberFormat="1" applyFont="1" applyFill="1" applyBorder="1" applyAlignment="1">
      <alignment horizontal="left" vertical="center" wrapText="1"/>
    </xf>
    <xf numFmtId="0" fontId="1" fillId="2" borderId="15" xfId="0" applyNumberFormat="1" applyFont="1" applyFill="1" applyBorder="1" applyAlignment="1">
      <alignment horizontal="left" vertical="center" wrapText="1"/>
    </xf>
    <xf numFmtId="0" fontId="1" fillId="2" borderId="5" xfId="0" applyNumberFormat="1" applyFont="1" applyFill="1" applyBorder="1" applyAlignment="1">
      <alignment horizontal="left" vertical="center" wrapText="1"/>
    </xf>
    <xf numFmtId="4" fontId="7" fillId="2" borderId="0" xfId="19" applyNumberFormat="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 wrapText="1"/>
    </xf>
    <xf numFmtId="165" fontId="7" fillId="2" borderId="0" xfId="19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" fontId="7" fillId="2" borderId="0" xfId="19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4" borderId="0" xfId="0" applyFont="1" applyFill="1" applyAlignment="1">
      <alignment horizontal="center" vertical="top"/>
    </xf>
    <xf numFmtId="165" fontId="6" fillId="2" borderId="0" xfId="18" applyFont="1" applyFill="1" applyBorder="1" applyAlignment="1">
      <alignment horizontal="center"/>
    </xf>
    <xf numFmtId="165" fontId="7" fillId="2" borderId="10" xfId="19" applyNumberFormat="1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4" fontId="7" fillId="2" borderId="10" xfId="19" applyNumberFormat="1" applyFont="1" applyFill="1" applyBorder="1" applyAlignment="1">
      <alignment horizontal="center"/>
    </xf>
    <xf numFmtId="4" fontId="7" fillId="2" borderId="10" xfId="19" applyNumberFormat="1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vertical="center"/>
    </xf>
    <xf numFmtId="171" fontId="5" fillId="7" borderId="0" xfId="20" applyFont="1" applyFill="1" applyBorder="1" applyAlignment="1" applyProtection="1">
      <alignment horizontal="center" wrapText="1"/>
    </xf>
    <xf numFmtId="0" fontId="20" fillId="4" borderId="16" xfId="0" applyFont="1" applyFill="1" applyBorder="1" applyAlignment="1">
      <alignment horizontal="center" vertical="center"/>
    </xf>
    <xf numFmtId="0" fontId="17" fillId="4" borderId="1" xfId="0" applyFont="1" applyFill="1" applyBorder="1" applyAlignment="1">
      <alignment vertical="center"/>
    </xf>
    <xf numFmtId="0" fontId="13" fillId="4" borderId="1" xfId="0" applyFont="1" applyFill="1" applyBorder="1" applyAlignment="1">
      <alignment vertical="center"/>
    </xf>
    <xf numFmtId="0" fontId="13" fillId="4" borderId="1" xfId="0" applyFont="1" applyFill="1" applyBorder="1" applyAlignment="1" applyProtection="1">
      <alignment vertical="center"/>
      <protection locked="0"/>
    </xf>
    <xf numFmtId="0" fontId="22" fillId="4" borderId="1" xfId="0" applyFont="1" applyFill="1" applyBorder="1" applyAlignment="1">
      <alignment vertical="center"/>
    </xf>
    <xf numFmtId="0" fontId="3" fillId="2" borderId="0" xfId="5" applyFont="1" applyFill="1" applyBorder="1" applyAlignment="1">
      <alignment horizontal="center" vertical="center"/>
    </xf>
    <xf numFmtId="0" fontId="1" fillId="0" borderId="0" xfId="5" applyFont="1" applyAlignment="1">
      <alignment horizontal="center" vertical="center"/>
    </xf>
    <xf numFmtId="171" fontId="14" fillId="5" borderId="0" xfId="33" applyFont="1" applyFill="1" applyBorder="1" applyAlignment="1" applyProtection="1">
      <alignment horizontal="center" vertical="center"/>
    </xf>
    <xf numFmtId="2" fontId="16" fillId="8" borderId="2" xfId="8" applyNumberFormat="1" applyFont="1" applyFill="1" applyBorder="1" applyAlignment="1" applyProtection="1">
      <alignment horizontal="center" vertical="center"/>
    </xf>
    <xf numFmtId="2" fontId="16" fillId="8" borderId="3" xfId="8" applyNumberFormat="1" applyFont="1" applyFill="1" applyBorder="1" applyAlignment="1" applyProtection="1">
      <alignment horizontal="center" vertical="center"/>
    </xf>
    <xf numFmtId="2" fontId="16" fillId="8" borderId="21" xfId="8" applyNumberFormat="1" applyFont="1" applyFill="1" applyBorder="1" applyAlignment="1" applyProtection="1">
      <alignment horizontal="center" vertical="center"/>
    </xf>
    <xf numFmtId="2" fontId="16" fillId="8" borderId="22" xfId="8" applyNumberFormat="1" applyFont="1" applyFill="1" applyBorder="1" applyAlignment="1" applyProtection="1">
      <alignment horizontal="center" vertical="center"/>
    </xf>
    <xf numFmtId="175" fontId="3" fillId="8" borderId="19" xfId="35" applyFont="1" applyFill="1" applyBorder="1" applyAlignment="1" applyProtection="1">
      <alignment horizontal="center"/>
    </xf>
    <xf numFmtId="175" fontId="3" fillId="8" borderId="20" xfId="35" applyFont="1" applyFill="1" applyBorder="1" applyAlignment="1" applyProtection="1">
      <alignment horizontal="center"/>
    </xf>
    <xf numFmtId="0" fontId="24" fillId="5" borderId="0" xfId="5" applyNumberFormat="1" applyFont="1" applyFill="1" applyBorder="1" applyAlignment="1">
      <alignment horizontal="center"/>
    </xf>
    <xf numFmtId="0" fontId="25" fillId="5" borderId="0" xfId="5" applyNumberFormat="1" applyFont="1" applyFill="1" applyBorder="1" applyAlignment="1">
      <alignment horizontal="center" vertical="top"/>
    </xf>
    <xf numFmtId="2" fontId="16" fillId="8" borderId="16" xfId="8" applyNumberFormat="1" applyFont="1" applyFill="1" applyBorder="1" applyAlignment="1" applyProtection="1">
      <alignment horizontal="center" vertical="center"/>
    </xf>
    <xf numFmtId="2" fontId="16" fillId="8" borderId="24" xfId="8" applyNumberFormat="1" applyFont="1" applyFill="1" applyBorder="1" applyAlignment="1" applyProtection="1">
      <alignment horizontal="center" vertical="center"/>
    </xf>
    <xf numFmtId="2" fontId="16" fillId="8" borderId="17" xfId="8" applyNumberFormat="1" applyFont="1" applyFill="1" applyBorder="1" applyAlignment="1" applyProtection="1">
      <alignment horizontal="center" vertical="center"/>
    </xf>
    <xf numFmtId="2" fontId="16" fillId="8" borderId="16" xfId="8" applyNumberFormat="1" applyFont="1" applyFill="1" applyBorder="1" applyAlignment="1" applyProtection="1">
      <alignment horizontal="center" vertical="center" wrapText="1"/>
    </xf>
    <xf numFmtId="2" fontId="16" fillId="8" borderId="24" xfId="8" applyNumberFormat="1" applyFont="1" applyFill="1" applyBorder="1" applyAlignment="1" applyProtection="1">
      <alignment horizontal="center" vertical="center" wrapText="1"/>
    </xf>
    <xf numFmtId="2" fontId="16" fillId="8" borderId="17" xfId="8" applyNumberFormat="1" applyFont="1" applyFill="1" applyBorder="1" applyAlignment="1" applyProtection="1">
      <alignment horizontal="center" vertical="center" wrapText="1"/>
    </xf>
    <xf numFmtId="2" fontId="16" fillId="8" borderId="8" xfId="8" applyNumberFormat="1" applyFont="1" applyFill="1" applyBorder="1" applyAlignment="1" applyProtection="1">
      <alignment horizontal="center" vertical="center" wrapText="1"/>
    </xf>
    <xf numFmtId="2" fontId="16" fillId="8" borderId="4" xfId="8" applyNumberFormat="1" applyFont="1" applyFill="1" applyBorder="1" applyAlignment="1" applyProtection="1">
      <alignment horizontal="center" vertical="center" wrapText="1"/>
    </xf>
    <xf numFmtId="2" fontId="16" fillId="8" borderId="23" xfId="8" applyNumberFormat="1" applyFont="1" applyFill="1" applyBorder="1" applyAlignment="1" applyProtection="1">
      <alignment horizontal="center" vertical="center" wrapText="1"/>
    </xf>
  </cellXfs>
  <cellStyles count="38">
    <cellStyle name="Excel Built-in Moeda 2" xfId="28"/>
    <cellStyle name="Excel Built-in Separador de milhares 2 2" xfId="27"/>
    <cellStyle name="Moeda 2" xfId="1"/>
    <cellStyle name="Moeda 2 2" xfId="2"/>
    <cellStyle name="Moeda 2 3" xfId="3"/>
    <cellStyle name="Moeda 2 4" xfId="35"/>
    <cellStyle name="Moeda 3" xfId="4"/>
    <cellStyle name="Moeda 4" xfId="26"/>
    <cellStyle name="Normal" xfId="0" builtinId="0"/>
    <cellStyle name="Normal 2" xfId="5"/>
    <cellStyle name="Normal 2 2" xfId="29"/>
    <cellStyle name="Normal 3" xfId="6"/>
    <cellStyle name="Normal 4" xfId="7"/>
    <cellStyle name="Normal_Plan1" xfId="8"/>
    <cellStyle name="Porcentagem 2" xfId="9"/>
    <cellStyle name="Porcentagem 2 2" xfId="10"/>
    <cellStyle name="Porcentagem 2 2 2" xfId="23"/>
    <cellStyle name="Porcentagem 2 3" xfId="37"/>
    <cellStyle name="Porcentagem 3" xfId="11"/>
    <cellStyle name="Porcentagem 4" xfId="12"/>
    <cellStyle name="Porcentagem 4 2" xfId="34"/>
    <cellStyle name="Porcentagem 5" xfId="21"/>
    <cellStyle name="Porcentagem 5 2" xfId="25"/>
    <cellStyle name="Separador de milhares 2" xfId="14"/>
    <cellStyle name="Separador de milhares 2 2" xfId="15"/>
    <cellStyle name="Separador de milhares 2 2 2" xfId="30"/>
    <cellStyle name="Separador de milhares 2 3" xfId="31"/>
    <cellStyle name="Separador de milhares 3" xfId="16"/>
    <cellStyle name="Separador de milhares 3 2" xfId="22"/>
    <cellStyle name="Separador de milhares 4" xfId="17"/>
    <cellStyle name="Separador de milhares_Rua dos Coroados" xfId="18"/>
    <cellStyle name="Separador de milhares_Rua dos Coroados 2" xfId="20"/>
    <cellStyle name="Separador de milhares_Rua dos Coroados 2 2 2" xfId="33"/>
    <cellStyle name="TableStyleLight1" xfId="24"/>
    <cellStyle name="Vírgula" xfId="13" builtinId="3"/>
    <cellStyle name="Vírgula 2" xfId="19"/>
    <cellStyle name="Vírgula 3" xfId="32"/>
    <cellStyle name="Vírgula 4" xfId="36"/>
  </cellStyles>
  <dxfs count="6">
    <dxf>
      <font>
        <b/>
        <i val="0"/>
        <condense val="0"/>
        <extend val="0"/>
        <color auto="1"/>
      </font>
      <fill>
        <patternFill>
          <bgColor indexed="42"/>
        </patternFill>
      </fill>
      <border>
        <left style="hair">
          <color indexed="64"/>
        </left>
        <right style="thin">
          <color indexed="64"/>
        </right>
        <top style="hair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condense val="0"/>
        <extend val="0"/>
        <color auto="1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  <color auto="1"/>
      </font>
      <fill>
        <patternFill>
          <bgColor indexed="42"/>
        </patternFill>
      </fill>
      <border>
        <left style="thin">
          <color indexed="64"/>
        </left>
        <right style="hair">
          <color indexed="64"/>
        </right>
        <top style="hair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4448175</xdr:colOff>
      <xdr:row>0</xdr:row>
      <xdr:rowOff>28575</xdr:rowOff>
    </xdr:from>
    <xdr:to>
      <xdr:col>7</xdr:col>
      <xdr:colOff>752475</xdr:colOff>
      <xdr:row>5</xdr:row>
      <xdr:rowOff>142875</xdr:rowOff>
    </xdr:to>
    <xdr:pic>
      <xdr:nvPicPr>
        <xdr:cNvPr id="4" name="Figuras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38850" y="28575"/>
          <a:ext cx="2914650" cy="990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1</xdr:col>
      <xdr:colOff>9525</xdr:colOff>
      <xdr:row>63</xdr:row>
      <xdr:rowOff>190500</xdr:rowOff>
    </xdr:from>
    <xdr:to>
      <xdr:col>4</xdr:col>
      <xdr:colOff>9525</xdr:colOff>
      <xdr:row>68</xdr:row>
      <xdr:rowOff>85725</xdr:rowOff>
    </xdr:to>
    <xdr:sp macro="" textlink="">
      <xdr:nvSpPr>
        <xdr:cNvPr id="9" name="CaixaDeTexto 8"/>
        <xdr:cNvSpPr txBox="1"/>
      </xdr:nvSpPr>
      <xdr:spPr>
        <a:xfrm>
          <a:off x="428625" y="12211050"/>
          <a:ext cx="6029325" cy="819150"/>
        </a:xfrm>
        <a:prstGeom prst="rect">
          <a:avLst/>
        </a:prstGeom>
        <a:solidFill>
          <a:schemeClr val="bg1">
            <a:lumMod val="95000"/>
          </a:schemeClr>
        </a:solidFill>
        <a:ln w="190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pt-BR" sz="1400" b="1"/>
        </a:p>
        <a:p>
          <a:pPr algn="ctr"/>
          <a:r>
            <a:rPr lang="pt-BR" sz="1400" b="1"/>
            <a:t>BDI = </a:t>
          </a:r>
          <a:r>
            <a:rPr lang="pt-BR" sz="1400" b="1" u="sng"/>
            <a:t>(1</a:t>
          </a:r>
          <a:r>
            <a:rPr lang="pt-BR" sz="1400" b="1" u="sng" baseline="0"/>
            <a:t> + AC + S + R + G) * (1 + DF) * (1 + L)</a:t>
          </a:r>
          <a:r>
            <a:rPr lang="pt-BR" sz="1400" b="1" u="none" baseline="0"/>
            <a:t>  - 1</a:t>
          </a:r>
        </a:p>
        <a:p>
          <a:pPr algn="ctr"/>
          <a:r>
            <a:rPr lang="pt-BR" sz="1400" b="1" u="none" baseline="0"/>
            <a:t>        (1 - I1 - I2 - I3)</a:t>
          </a:r>
        </a:p>
        <a:p>
          <a:endParaRPr lang="pt-BR" sz="1100" u="none" baseline="0"/>
        </a:p>
        <a:p>
          <a:endParaRPr lang="pt-BR" sz="1100" u="none" baseline="0"/>
        </a:p>
      </xdr:txBody>
    </xdr:sp>
    <xdr:clientData/>
  </xdr:twoCellAnchor>
  <xdr:twoCellAnchor>
    <xdr:from>
      <xdr:col>5</xdr:col>
      <xdr:colOff>142875</xdr:colOff>
      <xdr:row>65</xdr:row>
      <xdr:rowOff>142875</xdr:rowOff>
    </xdr:from>
    <xdr:to>
      <xdr:col>7</xdr:col>
      <xdr:colOff>666750</xdr:colOff>
      <xdr:row>65</xdr:row>
      <xdr:rowOff>142875</xdr:rowOff>
    </xdr:to>
    <xdr:cxnSp macro="">
      <xdr:nvCxnSpPr>
        <xdr:cNvPr id="17" name="Conector reto 3"/>
        <xdr:cNvCxnSpPr>
          <a:cxnSpLocks noChangeShapeType="1"/>
        </xdr:cNvCxnSpPr>
      </xdr:nvCxnSpPr>
      <xdr:spPr bwMode="auto">
        <a:xfrm>
          <a:off x="7124700" y="12725400"/>
          <a:ext cx="1743075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190500</xdr:colOff>
      <xdr:row>20</xdr:row>
      <xdr:rowOff>104775</xdr:rowOff>
    </xdr:from>
    <xdr:to>
      <xdr:col>7</xdr:col>
      <xdr:colOff>714375</xdr:colOff>
      <xdr:row>20</xdr:row>
      <xdr:rowOff>104775</xdr:rowOff>
    </xdr:to>
    <xdr:cxnSp macro="">
      <xdr:nvCxnSpPr>
        <xdr:cNvPr id="3" name="Conector reto 2"/>
        <xdr:cNvCxnSpPr>
          <a:cxnSpLocks noChangeShapeType="1"/>
        </xdr:cNvCxnSpPr>
      </xdr:nvCxnSpPr>
      <xdr:spPr bwMode="auto">
        <a:xfrm>
          <a:off x="5572125" y="5238750"/>
          <a:ext cx="1695450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6</xdr:col>
      <xdr:colOff>263072</xdr:colOff>
      <xdr:row>0</xdr:row>
      <xdr:rowOff>154214</xdr:rowOff>
    </xdr:from>
    <xdr:to>
      <xdr:col>11</xdr:col>
      <xdr:colOff>513897</xdr:colOff>
      <xdr:row>3</xdr:row>
      <xdr:rowOff>101600</xdr:rowOff>
    </xdr:to>
    <xdr:pic>
      <xdr:nvPicPr>
        <xdr:cNvPr id="4" name="Figuras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41143" y="154214"/>
          <a:ext cx="3362325" cy="990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Pasta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 Tron"/>
      <sheetName val="Galerias"/>
      <sheetName val="bdi"/>
      <sheetName val="Itens de Relevancia"/>
    </sheetNames>
    <sheetDataSet>
      <sheetData sheetId="0">
        <row r="7">
          <cell r="A7">
            <v>1</v>
          </cell>
          <cell r="D7" t="str">
            <v>SERVIÇOS PRELIMINARES</v>
          </cell>
        </row>
        <row r="8">
          <cell r="A8" t="str">
            <v>1.1</v>
          </cell>
          <cell r="B8" t="str">
            <v>74209/001</v>
          </cell>
          <cell r="C8" t="str">
            <v>SINAPI</v>
          </cell>
          <cell r="D8" t="str">
            <v>PLACA DE OBRA EM CHAPA DE ACO GALVANIZADO</v>
          </cell>
          <cell r="F8" t="str">
            <v>M²</v>
          </cell>
          <cell r="R8">
            <v>325.99</v>
          </cell>
        </row>
        <row r="9">
          <cell r="A9" t="str">
            <v>1.2</v>
          </cell>
          <cell r="B9" t="str">
            <v>74210/001</v>
          </cell>
          <cell r="C9" t="str">
            <v>SINAPI</v>
          </cell>
          <cell r="D9" t="str">
            <v>BARRACAO PARA DEPOSITO EM TABUAS DE MADEIRA, COBERTURA EM FIBROCIMENTO 4 MM, INCLUSO PISO ARGAMASSA TRAÇO 1:6 (CIMENTO E AREIA)</v>
          </cell>
          <cell r="F9" t="str">
            <v>M²</v>
          </cell>
          <cell r="R9">
            <v>335.08</v>
          </cell>
        </row>
        <row r="10">
          <cell r="A10" t="str">
            <v>1.3</v>
          </cell>
          <cell r="B10">
            <v>73610</v>
          </cell>
          <cell r="C10" t="str">
            <v>SINAPI</v>
          </cell>
          <cell r="D10" t="str">
            <v>LOCAÇÃO DE REDES DE ÁGUA OU DE ESGOTO, INCLUSIVE TOPOGRAFO</v>
          </cell>
          <cell r="F10" t="str">
            <v>M</v>
          </cell>
          <cell r="R10">
            <v>0.66</v>
          </cell>
        </row>
        <row r="11">
          <cell r="A11" t="str">
            <v>1.4</v>
          </cell>
          <cell r="B11" t="str">
            <v>73822/002</v>
          </cell>
          <cell r="C11" t="str">
            <v>SINAPI</v>
          </cell>
          <cell r="D11" t="str">
            <v>LIMPEZA MECANIZADA DE TERRENO COM REMOCAO DE CAMADA VEGETAL, UTILIZAND</v>
          </cell>
          <cell r="F11" t="str">
            <v>M²</v>
          </cell>
          <cell r="R11">
            <v>0.46</v>
          </cell>
        </row>
        <row r="12">
          <cell r="A12" t="str">
            <v>1.5</v>
          </cell>
          <cell r="B12">
            <v>73683</v>
          </cell>
          <cell r="C12" t="str">
            <v>SINAPI</v>
          </cell>
          <cell r="D12" t="str">
            <v>INSTALACAO DE GAMBIARRA PARA SINALIZACAO, COM 20 M, INCLUINDO LAMPADA, BOCAL E BALDE A CADA 2 M</v>
          </cell>
          <cell r="F12" t="str">
            <v>UN</v>
          </cell>
          <cell r="R12">
            <v>35.39</v>
          </cell>
        </row>
        <row r="13">
          <cell r="A13" t="str">
            <v>1.6</v>
          </cell>
          <cell r="B13" t="str">
            <v>74221/001</v>
          </cell>
          <cell r="C13" t="str">
            <v>SINAPI</v>
          </cell>
          <cell r="D13" t="str">
            <v>SINALIZACAO DE TRANSITO - NOTURNA</v>
          </cell>
          <cell r="F13" t="str">
            <v>M</v>
          </cell>
          <cell r="R13">
            <v>2</v>
          </cell>
        </row>
        <row r="14">
          <cell r="A14" t="str">
            <v>1.7</v>
          </cell>
          <cell r="B14" t="str">
            <v>74219/002</v>
          </cell>
          <cell r="C14" t="str">
            <v>SINAPI</v>
          </cell>
          <cell r="D14" t="str">
            <v>TRAVESSIA DE MADEIRA PARA VEÍCULOS</v>
          </cell>
          <cell r="F14" t="str">
            <v>M²</v>
          </cell>
          <cell r="R14">
            <v>43.87</v>
          </cell>
        </row>
        <row r="15">
          <cell r="A15" t="str">
            <v>1.8</v>
          </cell>
          <cell r="B15">
            <v>51008</v>
          </cell>
          <cell r="C15" t="str">
            <v>CPOS</v>
          </cell>
          <cell r="D15" t="str">
            <v>Transporte de solo de 1ª e 2ª categoria por caminhão para distâncias superiores ao 5° km até o 10° km</v>
          </cell>
          <cell r="F15" t="str">
            <v>M³</v>
          </cell>
          <cell r="R15">
            <v>8.1300000000000008</v>
          </cell>
        </row>
        <row r="34">
          <cell r="D34" t="str">
            <v>REDE DE DRENAGEM DE ÁGUAS PLUVIAIS</v>
          </cell>
        </row>
        <row r="35">
          <cell r="B35" t="str">
            <v>73962/004</v>
          </cell>
          <cell r="C35" t="str">
            <v>SINAPI</v>
          </cell>
          <cell r="D35" t="str">
            <v>ESCAVACAO DE VALA NAO ESCORADA EM MATERIAL DE 1A CATEGORIA COM PROFUNDIDADE DE 1,5 ATE 3M COM RETROESCAVADEIRA 75HP, SEM ESGOTAMENTO</v>
          </cell>
          <cell r="F35" t="str">
            <v>M³</v>
          </cell>
          <cell r="R35">
            <v>6.2</v>
          </cell>
        </row>
        <row r="36">
          <cell r="B36">
            <v>5622</v>
          </cell>
          <cell r="C36" t="str">
            <v>SINAPI</v>
          </cell>
          <cell r="D36" t="str">
            <v xml:space="preserve">REGULARIZACAO E COMPACTACAO MANUAL DE TERRENO COM SOQUETE </v>
          </cell>
          <cell r="F36" t="str">
            <v>M²</v>
          </cell>
          <cell r="R36">
            <v>4.68</v>
          </cell>
        </row>
        <row r="37">
          <cell r="B37" t="str">
            <v>080104</v>
          </cell>
          <cell r="C37" t="str">
            <v>CPOS</v>
          </cell>
          <cell r="D37" t="str">
            <v>ESCORAMENTO DE SOLO DESCONTÍNUO</v>
          </cell>
          <cell r="F37" t="str">
            <v>M²</v>
          </cell>
          <cell r="R37">
            <v>26.11</v>
          </cell>
        </row>
        <row r="38">
          <cell r="B38">
            <v>73692</v>
          </cell>
          <cell r="C38" t="str">
            <v>SINAPI</v>
          </cell>
          <cell r="D38" t="str">
            <v>LASTRO DE AREIA MEDIA</v>
          </cell>
          <cell r="F38" t="str">
            <v>M³</v>
          </cell>
          <cell r="R38">
            <v>86.17</v>
          </cell>
        </row>
        <row r="39">
          <cell r="B39" t="str">
            <v>461208</v>
          </cell>
          <cell r="C39" t="str">
            <v>CPOS</v>
          </cell>
          <cell r="D39" t="str">
            <v>TUBO DE CONCRETO (PA-1), DN= 600MM</v>
          </cell>
          <cell r="F39" t="str">
            <v>M</v>
          </cell>
          <cell r="R39">
            <v>143.63</v>
          </cell>
        </row>
        <row r="40">
          <cell r="B40">
            <v>461210</v>
          </cell>
          <cell r="C40" t="str">
            <v>CPOS</v>
          </cell>
          <cell r="D40" t="str">
            <v>TUBO DE CONCRETO (PA-1), DN= 800MM</v>
          </cell>
          <cell r="F40" t="str">
            <v>M</v>
          </cell>
          <cell r="R40">
            <v>233</v>
          </cell>
        </row>
        <row r="41">
          <cell r="B41">
            <v>461212</v>
          </cell>
          <cell r="C41" t="str">
            <v>CPOS</v>
          </cell>
          <cell r="D41" t="str">
            <v>TUBO DE CONCRETO (PA-1), DN= 1000MM</v>
          </cell>
          <cell r="F41" t="str">
            <v>M</v>
          </cell>
          <cell r="R41">
            <v>321.85000000000002</v>
          </cell>
        </row>
        <row r="42">
          <cell r="B42" t="str">
            <v>73963/030</v>
          </cell>
          <cell r="C42" t="str">
            <v>SINAPI</v>
          </cell>
          <cell r="D42" t="str">
            <v>POCO VISITA ESG SANIT ANEL CONC PRE-MOLD PROF=1,50M C/TAMPAO FF TIPO MEDIO(AD)D=60CM 125KG/DEGRAUS FF/REJUNTAMENTO ANEIS/ REVEST LISO CALHA INTERNA C/ARG CIM/AREIA 1:4. BASE/BANQUETA EM CONCR FCK=10MPA</v>
          </cell>
          <cell r="F42" t="str">
            <v>UN</v>
          </cell>
          <cell r="R42">
            <v>1533.28</v>
          </cell>
        </row>
        <row r="43">
          <cell r="B43" t="str">
            <v>491203</v>
          </cell>
          <cell r="C43" t="str">
            <v>CPOS</v>
          </cell>
          <cell r="D43" t="str">
            <v>BOCA DE LOBO DUPLA TIPO PMSP, COM TAMPA DE CONCRETO</v>
          </cell>
          <cell r="F43" t="str">
            <v>UN</v>
          </cell>
          <cell r="R43">
            <v>2878.98</v>
          </cell>
        </row>
        <row r="44">
          <cell r="B44" t="str">
            <v>73964/005</v>
          </cell>
          <cell r="C44" t="str">
            <v>SINAPI</v>
          </cell>
          <cell r="D44" t="str">
            <v>REATERRO DE VALA/CAVA SEM CONTROLE DE COMPACTAÇÃO , UTILIZANDO RETRO-ESCAVADEIRA E COMPACTACADOR VIBRATORIO COM MATERIAL REAPROVEITADO</v>
          </cell>
          <cell r="F44" t="str">
            <v>M³</v>
          </cell>
          <cell r="R44">
            <v>10.1</v>
          </cell>
        </row>
        <row r="45">
          <cell r="B45">
            <v>51008</v>
          </cell>
          <cell r="C45" t="str">
            <v>CPOS</v>
          </cell>
          <cell r="D45" t="str">
            <v>Transporte de solo de 1ª e 2ª categoria por caminhão para distâncias superiores ao 5° km até o 10° km</v>
          </cell>
          <cell r="F45" t="str">
            <v>M³</v>
          </cell>
          <cell r="R45">
            <v>8.1300000000000008</v>
          </cell>
        </row>
        <row r="46">
          <cell r="B46">
            <v>83444</v>
          </cell>
          <cell r="C46" t="str">
            <v>SINAPI</v>
          </cell>
          <cell r="D46" t="str">
            <v>TRANSPORTE DE MATERIAL DE QUALQUER NATUREZA DMT &gt; 10 KM, COM CAMINHAO BASCULANTE DE 4,0 M3.</v>
          </cell>
          <cell r="F46" t="str">
            <v>TXKM</v>
          </cell>
          <cell r="R46">
            <v>0.86</v>
          </cell>
        </row>
      </sheetData>
      <sheetData sheetId="1">
        <row r="11">
          <cell r="C11">
            <v>57.69</v>
          </cell>
        </row>
        <row r="12">
          <cell r="C12">
            <v>72</v>
          </cell>
        </row>
        <row r="13">
          <cell r="C13">
            <v>23</v>
          </cell>
        </row>
        <row r="14">
          <cell r="C14">
            <v>82</v>
          </cell>
        </row>
        <row r="15">
          <cell r="C15">
            <v>82</v>
          </cell>
        </row>
        <row r="16">
          <cell r="C16">
            <v>20</v>
          </cell>
        </row>
        <row r="17">
          <cell r="C17">
            <v>87</v>
          </cell>
        </row>
        <row r="18">
          <cell r="C18">
            <v>63</v>
          </cell>
        </row>
        <row r="19">
          <cell r="C19">
            <v>272</v>
          </cell>
        </row>
        <row r="20">
          <cell r="C20">
            <v>96.86</v>
          </cell>
        </row>
        <row r="21">
          <cell r="C21">
            <v>855.55000000000007</v>
          </cell>
          <cell r="E21">
            <v>2.2050000000000001</v>
          </cell>
          <cell r="J21">
            <v>1.6914285714285715</v>
          </cell>
          <cell r="L21">
            <v>1532.52</v>
          </cell>
          <cell r="M21">
            <v>1238.79</v>
          </cell>
          <cell r="N21">
            <v>396.54000000000008</v>
          </cell>
          <cell r="O21">
            <v>913.75609999999995</v>
          </cell>
        </row>
        <row r="22">
          <cell r="O22">
            <v>23.955400000000004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65"/>
  <sheetViews>
    <sheetView tabSelected="1" view="pageBreakPreview" topLeftCell="A28" zoomScaleNormal="80" zoomScaleSheetLayoutView="100" workbookViewId="0">
      <selection activeCell="H19" sqref="H19"/>
    </sheetView>
  </sheetViews>
  <sheetFormatPr defaultRowHeight="12.75" x14ac:dyDescent="0.2"/>
  <cols>
    <col min="1" max="1" width="6.28515625" style="1" customWidth="1"/>
    <col min="2" max="2" width="8.5703125" style="2" customWidth="1"/>
    <col min="3" max="3" width="9" style="1" customWidth="1"/>
    <col min="4" max="4" width="72.85546875" style="41" customWidth="1"/>
    <col min="5" max="5" width="8" style="1" customWidth="1"/>
    <col min="6" max="6" width="9.28515625" style="39" customWidth="1"/>
    <col min="7" max="7" width="10" style="40" customWidth="1"/>
    <col min="8" max="8" width="12.140625" style="37" customWidth="1"/>
    <col min="9" max="9" width="37.7109375" style="154" customWidth="1"/>
    <col min="10" max="10" width="11.140625" style="3" bestFit="1" customWidth="1"/>
    <col min="11" max="16384" width="9.140625" style="3"/>
  </cols>
  <sheetData>
    <row r="1" spans="1:10" x14ac:dyDescent="0.2">
      <c r="A1" s="48"/>
      <c r="B1" s="166"/>
      <c r="C1" s="48"/>
      <c r="D1" s="167"/>
      <c r="E1" s="48"/>
      <c r="F1" s="168"/>
      <c r="G1" s="169"/>
      <c r="H1" s="170"/>
    </row>
    <row r="2" spans="1:10" ht="14.25" customHeight="1" x14ac:dyDescent="0.2">
      <c r="A2" s="171"/>
      <c r="B2" s="166"/>
      <c r="C2" s="48"/>
      <c r="D2" s="193"/>
      <c r="E2" s="193"/>
      <c r="F2" s="193"/>
      <c r="G2" s="193"/>
      <c r="H2" s="193"/>
    </row>
    <row r="3" spans="1:10" x14ac:dyDescent="0.2">
      <c r="A3" s="48"/>
      <c r="B3" s="166"/>
      <c r="C3" s="48"/>
      <c r="D3" s="167"/>
      <c r="E3" s="48"/>
      <c r="F3" s="168"/>
      <c r="G3" s="169"/>
      <c r="H3" s="170"/>
    </row>
    <row r="4" spans="1:10" x14ac:dyDescent="0.2">
      <c r="A4" s="172" t="s">
        <v>37</v>
      </c>
      <c r="B4" s="173"/>
      <c r="C4" s="174"/>
      <c r="D4" s="175"/>
      <c r="E4" s="5"/>
      <c r="F4" s="5"/>
      <c r="G4" s="6"/>
      <c r="H4" s="7"/>
      <c r="I4" s="155"/>
      <c r="J4" s="8"/>
    </row>
    <row r="5" spans="1:10" x14ac:dyDescent="0.2">
      <c r="A5" s="172" t="s">
        <v>65</v>
      </c>
      <c r="B5" s="173"/>
      <c r="C5" s="174"/>
      <c r="D5" s="176"/>
      <c r="E5" s="5"/>
      <c r="F5" s="42"/>
      <c r="G5" s="6"/>
      <c r="H5" s="7"/>
      <c r="I5" s="155"/>
      <c r="J5" s="8"/>
    </row>
    <row r="6" spans="1:10" x14ac:dyDescent="0.2">
      <c r="A6" s="172" t="s">
        <v>38</v>
      </c>
      <c r="B6" s="173"/>
      <c r="C6" s="174"/>
      <c r="D6" s="176"/>
      <c r="E6" s="48"/>
      <c r="F6" s="43"/>
      <c r="G6" s="10"/>
      <c r="H6" s="7"/>
      <c r="I6" s="155"/>
      <c r="J6" s="8"/>
    </row>
    <row r="7" spans="1:10" x14ac:dyDescent="0.2">
      <c r="A7" s="11"/>
      <c r="B7" s="12"/>
      <c r="C7" s="11"/>
      <c r="D7" s="9"/>
      <c r="E7" s="75"/>
      <c r="F7" s="43"/>
      <c r="G7" s="10"/>
      <c r="H7" s="7"/>
    </row>
    <row r="8" spans="1:10" x14ac:dyDescent="0.2">
      <c r="A8" s="4" t="s">
        <v>56</v>
      </c>
      <c r="B8" s="12"/>
      <c r="C8" s="11"/>
      <c r="D8" s="9"/>
      <c r="E8" s="75"/>
      <c r="F8" s="43"/>
      <c r="G8" s="10"/>
      <c r="H8" s="7"/>
    </row>
    <row r="9" spans="1:10" x14ac:dyDescent="0.2">
      <c r="A9" s="4" t="s">
        <v>74</v>
      </c>
      <c r="B9" s="12"/>
      <c r="C9" s="11"/>
      <c r="D9" s="9"/>
      <c r="E9" s="75"/>
      <c r="F9" s="43"/>
      <c r="G9" s="10"/>
      <c r="H9" s="7"/>
    </row>
    <row r="10" spans="1:10" x14ac:dyDescent="0.2">
      <c r="A10" s="11"/>
      <c r="B10" s="12"/>
      <c r="C10" s="11"/>
      <c r="D10" s="9"/>
      <c r="E10" s="75"/>
      <c r="F10" s="43"/>
      <c r="G10" s="10"/>
      <c r="H10" s="7"/>
    </row>
    <row r="11" spans="1:10" ht="15.75" x14ac:dyDescent="0.25">
      <c r="A11" s="194" t="s">
        <v>0</v>
      </c>
      <c r="B11" s="194"/>
      <c r="C11" s="194"/>
      <c r="D11" s="194"/>
      <c r="E11" s="194"/>
      <c r="F11" s="194"/>
      <c r="G11" s="194"/>
      <c r="H11" s="194"/>
    </row>
    <row r="12" spans="1:10" x14ac:dyDescent="0.2">
      <c r="A12" s="13"/>
      <c r="B12" s="14"/>
      <c r="C12" s="13"/>
      <c r="D12" s="15"/>
      <c r="E12" s="71"/>
      <c r="F12" s="70"/>
      <c r="G12" s="16"/>
      <c r="H12" s="14"/>
    </row>
    <row r="13" spans="1:10" s="23" customFormat="1" ht="38.25" x14ac:dyDescent="0.2">
      <c r="A13" s="17" t="s">
        <v>1</v>
      </c>
      <c r="B13" s="18" t="s">
        <v>2</v>
      </c>
      <c r="C13" s="17" t="s">
        <v>3</v>
      </c>
      <c r="D13" s="19" t="s">
        <v>4</v>
      </c>
      <c r="E13" s="17" t="s">
        <v>5</v>
      </c>
      <c r="F13" s="20" t="s">
        <v>6</v>
      </c>
      <c r="G13" s="21" t="s">
        <v>7</v>
      </c>
      <c r="H13" s="22" t="s">
        <v>8</v>
      </c>
      <c r="I13" s="156"/>
    </row>
    <row r="14" spans="1:10" x14ac:dyDescent="0.2">
      <c r="A14" s="28">
        <f>'[1]Plan Tron'!A7</f>
        <v>1</v>
      </c>
      <c r="B14" s="28"/>
      <c r="C14" s="28"/>
      <c r="D14" s="44" t="str">
        <f>'[1]Plan Tron'!D7</f>
        <v>SERVIÇOS PRELIMINARES</v>
      </c>
      <c r="E14" s="45"/>
      <c r="F14" s="46"/>
      <c r="G14" s="26"/>
      <c r="H14" s="47"/>
    </row>
    <row r="15" spans="1:10" x14ac:dyDescent="0.2">
      <c r="A15" s="24" t="str">
        <f>'[1]Plan Tron'!A8</f>
        <v>1.1</v>
      </c>
      <c r="B15" s="24" t="str">
        <f>'[1]Plan Tron'!B8</f>
        <v>74209/001</v>
      </c>
      <c r="C15" s="24" t="str">
        <f>'[1]Plan Tron'!C8</f>
        <v>SINAPI</v>
      </c>
      <c r="D15" s="111" t="str">
        <f>'[1]Plan Tron'!D8</f>
        <v>PLACA DE OBRA EM CHAPA DE ACO GALVANIZADO</v>
      </c>
      <c r="E15" s="45" t="str">
        <f>'[1]Plan Tron'!F8</f>
        <v>M²</v>
      </c>
      <c r="F15" s="46">
        <v>8</v>
      </c>
      <c r="G15" s="26">
        <f>'[1]Plan Tron'!R8</f>
        <v>325.99</v>
      </c>
      <c r="H15" s="47">
        <f>F15*G15</f>
        <v>2607.92</v>
      </c>
    </row>
    <row r="16" spans="1:10" ht="25.5" x14ac:dyDescent="0.2">
      <c r="A16" s="24" t="str">
        <f>'[1]Plan Tron'!A9</f>
        <v>1.2</v>
      </c>
      <c r="B16" s="24" t="str">
        <f>'[1]Plan Tron'!B9</f>
        <v>74210/001</v>
      </c>
      <c r="C16" s="24" t="str">
        <f>'[1]Plan Tron'!C9</f>
        <v>SINAPI</v>
      </c>
      <c r="D16" s="111" t="str">
        <f>'[1]Plan Tron'!D9</f>
        <v>BARRACAO PARA DEPOSITO EM TABUAS DE MADEIRA, COBERTURA EM FIBROCIMENTO 4 MM, INCLUSO PISO ARGAMASSA TRAÇO 1:6 (CIMENTO E AREIA)</v>
      </c>
      <c r="E16" s="45" t="str">
        <f>'[1]Plan Tron'!F9</f>
        <v>M²</v>
      </c>
      <c r="F16" s="46">
        <v>7</v>
      </c>
      <c r="G16" s="26">
        <f>'[1]Plan Tron'!R9</f>
        <v>335.08</v>
      </c>
      <c r="H16" s="47">
        <f t="shared" ref="H16:H22" si="0">F16*G16</f>
        <v>2345.56</v>
      </c>
    </row>
    <row r="17" spans="1:12" x14ac:dyDescent="0.2">
      <c r="A17" s="24" t="str">
        <f>'[1]Plan Tron'!A10</f>
        <v>1.3</v>
      </c>
      <c r="B17" s="24">
        <f>'[1]Plan Tron'!B10</f>
        <v>73610</v>
      </c>
      <c r="C17" s="24" t="str">
        <f>'[1]Plan Tron'!C10</f>
        <v>SINAPI</v>
      </c>
      <c r="D17" s="111" t="str">
        <f>'[1]Plan Tron'!D10</f>
        <v>LOCAÇÃO DE REDES DE ÁGUA OU DE ESGOTO, INCLUSIVE TOPOGRAFO</v>
      </c>
      <c r="E17" s="45" t="str">
        <f>'[1]Plan Tron'!F10</f>
        <v>M</v>
      </c>
      <c r="F17" s="46">
        <f>F30+F31+F32</f>
        <v>855.55</v>
      </c>
      <c r="G17" s="26">
        <f>'[1]Plan Tron'!R10</f>
        <v>0.66</v>
      </c>
      <c r="H17" s="47">
        <f t="shared" si="0"/>
        <v>564.66300000000001</v>
      </c>
    </row>
    <row r="18" spans="1:12" x14ac:dyDescent="0.2">
      <c r="A18" s="24" t="str">
        <f>'[1]Plan Tron'!A11</f>
        <v>1.4</v>
      </c>
      <c r="B18" s="24" t="str">
        <f>'[1]Plan Tron'!B11</f>
        <v>73822/002</v>
      </c>
      <c r="C18" s="24" t="str">
        <f>'[1]Plan Tron'!C11</f>
        <v>SINAPI</v>
      </c>
      <c r="D18" s="111" t="str">
        <f>'[1]Plan Tron'!D11</f>
        <v>LIMPEZA MECANIZADA DE TERRENO COM REMOCAO DE CAMADA VEGETAL, UTILIZAND</v>
      </c>
      <c r="E18" s="45" t="str">
        <f>'[1]Plan Tron'!F11</f>
        <v>M²</v>
      </c>
      <c r="F18" s="46">
        <f>F17*([1]Galerias!E21+2.5)</f>
        <v>4025.3627499999998</v>
      </c>
      <c r="G18" s="26">
        <f>'[1]Plan Tron'!R11</f>
        <v>0.46</v>
      </c>
      <c r="H18" s="47">
        <f t="shared" si="0"/>
        <v>1851.6668649999999</v>
      </c>
    </row>
    <row r="19" spans="1:12" ht="25.5" x14ac:dyDescent="0.2">
      <c r="A19" s="24" t="str">
        <f>'[1]Plan Tron'!A12</f>
        <v>1.5</v>
      </c>
      <c r="B19" s="24">
        <f>'[1]Plan Tron'!B12</f>
        <v>73683</v>
      </c>
      <c r="C19" s="24" t="str">
        <f>'[1]Plan Tron'!C12</f>
        <v>SINAPI</v>
      </c>
      <c r="D19" s="111" t="str">
        <f>'[1]Plan Tron'!D12</f>
        <v>INSTALACAO DE GAMBIARRA PARA SINALIZACAO, COM 20 M, INCLUINDO LAMPADA, BOCAL E BALDE A CADA 2 M</v>
      </c>
      <c r="E19" s="45" t="str">
        <f>'[1]Plan Tron'!F12</f>
        <v>UN</v>
      </c>
      <c r="F19" s="46">
        <v>15</v>
      </c>
      <c r="G19" s="26">
        <f>'[1]Plan Tron'!R12</f>
        <v>35.39</v>
      </c>
      <c r="H19" s="47">
        <f t="shared" si="0"/>
        <v>530.85</v>
      </c>
    </row>
    <row r="20" spans="1:12" x14ac:dyDescent="0.2">
      <c r="A20" s="24" t="str">
        <f>'[1]Plan Tron'!A13</f>
        <v>1.6</v>
      </c>
      <c r="B20" s="24" t="str">
        <f>'[1]Plan Tron'!B13</f>
        <v>74221/001</v>
      </c>
      <c r="C20" s="24" t="str">
        <f>'[1]Plan Tron'!C13</f>
        <v>SINAPI</v>
      </c>
      <c r="D20" s="111" t="str">
        <f>'[1]Plan Tron'!D13</f>
        <v>SINALIZACAO DE TRANSITO - NOTURNA</v>
      </c>
      <c r="E20" s="45" t="str">
        <f>'[1]Plan Tron'!F13</f>
        <v>M</v>
      </c>
      <c r="F20" s="46">
        <v>60</v>
      </c>
      <c r="G20" s="26">
        <f>'[1]Plan Tron'!R13</f>
        <v>2</v>
      </c>
      <c r="H20" s="47">
        <f t="shared" si="0"/>
        <v>120</v>
      </c>
    </row>
    <row r="21" spans="1:12" x14ac:dyDescent="0.2">
      <c r="A21" s="24" t="str">
        <f>'[1]Plan Tron'!A14</f>
        <v>1.7</v>
      </c>
      <c r="B21" s="24" t="str">
        <f>'[1]Plan Tron'!B14</f>
        <v>74219/002</v>
      </c>
      <c r="C21" s="24" t="str">
        <f>'[1]Plan Tron'!C14</f>
        <v>SINAPI</v>
      </c>
      <c r="D21" s="111" t="str">
        <f>'[1]Plan Tron'!D14</f>
        <v>TRAVESSIA DE MADEIRA PARA VEÍCULOS</v>
      </c>
      <c r="E21" s="45" t="str">
        <f>'[1]Plan Tron'!F14</f>
        <v>M²</v>
      </c>
      <c r="F21" s="46">
        <v>6</v>
      </c>
      <c r="G21" s="26">
        <f>'[1]Plan Tron'!R14</f>
        <v>43.87</v>
      </c>
      <c r="H21" s="47">
        <f t="shared" si="0"/>
        <v>263.21999999999997</v>
      </c>
    </row>
    <row r="22" spans="1:12" ht="25.5" x14ac:dyDescent="0.2">
      <c r="A22" s="24" t="str">
        <f>'[1]Plan Tron'!A15</f>
        <v>1.8</v>
      </c>
      <c r="B22" s="24">
        <f>'[1]Plan Tron'!B15</f>
        <v>51008</v>
      </c>
      <c r="C22" s="24" t="str">
        <f>'[1]Plan Tron'!C15</f>
        <v>CPOS</v>
      </c>
      <c r="D22" s="111" t="str">
        <f>UPPER('[1]Plan Tron'!D15)</f>
        <v>TRANSPORTE DE SOLO DE 1ª E 2ª CATEGORIA POR CAMINHÃO PARA DISTÂNCIAS SUPERIORES AO 5° KM ATÉ O 10° KM</v>
      </c>
      <c r="E22" s="45" t="str">
        <f>'[1]Plan Tron'!F15</f>
        <v>M³</v>
      </c>
      <c r="F22" s="46">
        <f>F18*0.15</f>
        <v>603.8044124999999</v>
      </c>
      <c r="G22" s="26">
        <f>'[1]Plan Tron'!R15</f>
        <v>8.1300000000000008</v>
      </c>
      <c r="H22" s="47">
        <f t="shared" si="0"/>
        <v>4908.9298736249993</v>
      </c>
    </row>
    <row r="23" spans="1:12" s="29" customFormat="1" x14ac:dyDescent="0.2">
      <c r="A23" s="24"/>
      <c r="B23" s="24"/>
      <c r="C23" s="24"/>
      <c r="D23" s="76" t="s">
        <v>9</v>
      </c>
      <c r="E23" s="77">
        <f>A14</f>
        <v>1</v>
      </c>
      <c r="F23" s="25"/>
      <c r="G23" s="115"/>
      <c r="H23" s="116">
        <f>SUM(H15:H22)</f>
        <v>13192.809738625001</v>
      </c>
      <c r="I23" s="157"/>
      <c r="J23" s="8"/>
      <c r="K23" s="8"/>
      <c r="L23" s="8"/>
    </row>
    <row r="24" spans="1:12" x14ac:dyDescent="0.2">
      <c r="A24" s="24"/>
      <c r="B24" s="24"/>
      <c r="C24" s="24"/>
      <c r="D24" s="111"/>
      <c r="E24" s="45"/>
      <c r="F24" s="46"/>
      <c r="G24" s="26"/>
      <c r="H24" s="47"/>
    </row>
    <row r="25" spans="1:12" s="27" customFormat="1" x14ac:dyDescent="0.2">
      <c r="A25" s="28">
        <v>2</v>
      </c>
      <c r="B25" s="28"/>
      <c r="C25" s="28"/>
      <c r="D25" s="44" t="str">
        <f>'[1]Plan Tron'!D34</f>
        <v>REDE DE DRENAGEM DE ÁGUAS PLUVIAIS</v>
      </c>
      <c r="E25" s="112"/>
      <c r="F25" s="113"/>
      <c r="G25" s="78"/>
      <c r="H25" s="114"/>
      <c r="I25" s="156"/>
    </row>
    <row r="26" spans="1:12" ht="25.5" x14ac:dyDescent="0.2">
      <c r="A26" s="24" t="s">
        <v>10</v>
      </c>
      <c r="B26" s="24" t="str">
        <f>'[1]Plan Tron'!B35</f>
        <v>73962/004</v>
      </c>
      <c r="C26" s="24" t="str">
        <f>'[1]Plan Tron'!C35</f>
        <v>SINAPI</v>
      </c>
      <c r="D26" s="111" t="str">
        <f>'[1]Plan Tron'!D35</f>
        <v>ESCAVACAO DE VALA NAO ESCORADA EM MATERIAL DE 1A CATEGORIA COM PROFUNDIDADE DE 1,5 ATE 3M COM RETROESCAVADEIRA 75HP, SEM ESGOTAMENTO</v>
      </c>
      <c r="E26" s="45" t="str">
        <f>'[1]Plan Tron'!F35</f>
        <v>M³</v>
      </c>
      <c r="F26" s="46">
        <f>[1]Galerias!L21</f>
        <v>1532.52</v>
      </c>
      <c r="G26" s="26">
        <f>'[1]Plan Tron'!R35</f>
        <v>6.2</v>
      </c>
      <c r="H26" s="47">
        <f t="shared" ref="H26:H34" si="1">F26*G26</f>
        <v>9501.6239999999998</v>
      </c>
    </row>
    <row r="27" spans="1:12" x14ac:dyDescent="0.2">
      <c r="A27" s="24" t="s">
        <v>11</v>
      </c>
      <c r="B27" s="24">
        <f>'[1]Plan Tron'!B36</f>
        <v>5622</v>
      </c>
      <c r="C27" s="24" t="str">
        <f>'[1]Plan Tron'!C36</f>
        <v>SINAPI</v>
      </c>
      <c r="D27" s="111" t="str">
        <f>'[1]Plan Tron'!D36</f>
        <v xml:space="preserve">REGULARIZACAO E COMPACTACAO MANUAL DE TERRENO COM SOQUETE </v>
      </c>
      <c r="E27" s="45" t="str">
        <f>'[1]Plan Tron'!F36</f>
        <v>M²</v>
      </c>
      <c r="F27" s="46">
        <f>[1]Galerias!C21*[1]Galerias!J21</f>
        <v>1447.1017142857145</v>
      </c>
      <c r="G27" s="26">
        <f>'[1]Plan Tron'!R36</f>
        <v>4.68</v>
      </c>
      <c r="H27" s="47">
        <f t="shared" si="1"/>
        <v>6772.4360228571431</v>
      </c>
    </row>
    <row r="28" spans="1:12" x14ac:dyDescent="0.2">
      <c r="A28" s="24" t="s">
        <v>35</v>
      </c>
      <c r="B28" s="24" t="str">
        <f>'[1]Plan Tron'!B37</f>
        <v>080104</v>
      </c>
      <c r="C28" s="24" t="str">
        <f>'[1]Plan Tron'!C37</f>
        <v>CPOS</v>
      </c>
      <c r="D28" s="111" t="str">
        <f>'[1]Plan Tron'!D37</f>
        <v>ESCORAMENTO DE SOLO DESCONTÍNUO</v>
      </c>
      <c r="E28" s="45" t="str">
        <f>'[1]Plan Tron'!F37</f>
        <v>M²</v>
      </c>
      <c r="F28" s="46">
        <f>[1]Galerias!O21</f>
        <v>913.75609999999995</v>
      </c>
      <c r="G28" s="26">
        <f>'[1]Plan Tron'!R37</f>
        <v>26.11</v>
      </c>
      <c r="H28" s="47">
        <f t="shared" si="1"/>
        <v>23858.171770999998</v>
      </c>
    </row>
    <row r="29" spans="1:12" x14ac:dyDescent="0.2">
      <c r="A29" s="24" t="s">
        <v>36</v>
      </c>
      <c r="B29" s="24">
        <f>'[1]Plan Tron'!B38</f>
        <v>73692</v>
      </c>
      <c r="C29" s="24" t="str">
        <f>'[1]Plan Tron'!C38</f>
        <v>SINAPI</v>
      </c>
      <c r="D29" s="111" t="str">
        <f>'[1]Plan Tron'!D38</f>
        <v>LASTRO DE AREIA MEDIA</v>
      </c>
      <c r="E29" s="45" t="str">
        <f>'[1]Plan Tron'!F38</f>
        <v>M³</v>
      </c>
      <c r="F29" s="46">
        <f>[1]Galerias!O22</f>
        <v>23.955400000000004</v>
      </c>
      <c r="G29" s="26">
        <f>'[1]Plan Tron'!R38</f>
        <v>86.17</v>
      </c>
      <c r="H29" s="47">
        <f t="shared" si="1"/>
        <v>2064.2368180000003</v>
      </c>
    </row>
    <row r="30" spans="1:12" x14ac:dyDescent="0.2">
      <c r="A30" s="24" t="s">
        <v>66</v>
      </c>
      <c r="B30" s="24" t="str">
        <f>'[1]Plan Tron'!B39</f>
        <v>461208</v>
      </c>
      <c r="C30" s="24" t="str">
        <f>'[1]Plan Tron'!C39</f>
        <v>CPOS</v>
      </c>
      <c r="D30" s="111" t="str">
        <f>'[1]Plan Tron'!D39</f>
        <v>TUBO DE CONCRETO (PA-1), DN= 600MM</v>
      </c>
      <c r="E30" s="45" t="str">
        <f>'[1]Plan Tron'!F39</f>
        <v>M</v>
      </c>
      <c r="F30" s="46">
        <f>[1]Galerias!C11+[1]Galerias!C12+[1]Galerias!C13</f>
        <v>152.69</v>
      </c>
      <c r="G30" s="26">
        <f>'[1]Plan Tron'!R39</f>
        <v>143.63</v>
      </c>
      <c r="H30" s="47">
        <f t="shared" si="1"/>
        <v>21930.864699999998</v>
      </c>
    </row>
    <row r="31" spans="1:12" x14ac:dyDescent="0.2">
      <c r="A31" s="24" t="s">
        <v>67</v>
      </c>
      <c r="B31" s="24">
        <f>'[1]Plan Tron'!B40</f>
        <v>461210</v>
      </c>
      <c r="C31" s="24" t="str">
        <f>'[1]Plan Tron'!C40</f>
        <v>CPOS</v>
      </c>
      <c r="D31" s="111" t="str">
        <f>'[1]Plan Tron'!D40</f>
        <v>TUBO DE CONCRETO (PA-1), DN= 800MM</v>
      </c>
      <c r="E31" s="45" t="str">
        <f>'[1]Plan Tron'!F40</f>
        <v>M</v>
      </c>
      <c r="F31" s="46">
        <f>[1]Galerias!C14+[1]Galerias!C15+[1]Galerias!C16+[1]Galerias!C20</f>
        <v>280.86</v>
      </c>
      <c r="G31" s="26">
        <f>'[1]Plan Tron'!R40</f>
        <v>233</v>
      </c>
      <c r="H31" s="47">
        <f t="shared" si="1"/>
        <v>65440.380000000005</v>
      </c>
    </row>
    <row r="32" spans="1:12" x14ac:dyDescent="0.2">
      <c r="A32" s="24" t="s">
        <v>68</v>
      </c>
      <c r="B32" s="24">
        <f>'[1]Plan Tron'!B41</f>
        <v>461212</v>
      </c>
      <c r="C32" s="24" t="str">
        <f>'[1]Plan Tron'!C41</f>
        <v>CPOS</v>
      </c>
      <c r="D32" s="111" t="str">
        <f>'[1]Plan Tron'!D41</f>
        <v>TUBO DE CONCRETO (PA-1), DN= 1000MM</v>
      </c>
      <c r="E32" s="45" t="str">
        <f>'[1]Plan Tron'!F41</f>
        <v>M</v>
      </c>
      <c r="F32" s="46">
        <f>[1]Galerias!C17+[1]Galerias!C18+[1]Galerias!C19</f>
        <v>422</v>
      </c>
      <c r="G32" s="26">
        <f>'[1]Plan Tron'!R41</f>
        <v>321.85000000000002</v>
      </c>
      <c r="H32" s="47">
        <f t="shared" ref="H32" si="2">F32*G32</f>
        <v>135820.70000000001</v>
      </c>
    </row>
    <row r="33" spans="1:17" ht="38.25" x14ac:dyDescent="0.2">
      <c r="A33" s="24" t="s">
        <v>69</v>
      </c>
      <c r="B33" s="24" t="str">
        <f>'[1]Plan Tron'!B42</f>
        <v>73963/030</v>
      </c>
      <c r="C33" s="24" t="str">
        <f>'[1]Plan Tron'!C42</f>
        <v>SINAPI</v>
      </c>
      <c r="D33" s="111" t="str">
        <f>'[1]Plan Tron'!D42</f>
        <v>POCO VISITA ESG SANIT ANEL CONC PRE-MOLD PROF=1,50M C/TAMPAO FF TIPO MEDIO(AD)D=60CM 125KG/DEGRAUS FF/REJUNTAMENTO ANEIS/ REVEST LISO CALHA INTERNA C/ARG CIM/AREIA 1:4. BASE/BANQUETA EM CONCR FCK=10MPA</v>
      </c>
      <c r="E33" s="45" t="str">
        <f>'[1]Plan Tron'!F42</f>
        <v>UN</v>
      </c>
      <c r="F33" s="46">
        <v>12</v>
      </c>
      <c r="G33" s="26">
        <f>'[1]Plan Tron'!R42</f>
        <v>1533.28</v>
      </c>
      <c r="H33" s="47">
        <f t="shared" si="1"/>
        <v>18399.36</v>
      </c>
    </row>
    <row r="34" spans="1:17" x14ac:dyDescent="0.2">
      <c r="A34" s="24" t="s">
        <v>70</v>
      </c>
      <c r="B34" s="24" t="str">
        <f>'[1]Plan Tron'!B43</f>
        <v>491203</v>
      </c>
      <c r="C34" s="24" t="str">
        <f>'[1]Plan Tron'!C43</f>
        <v>CPOS</v>
      </c>
      <c r="D34" s="111" t="str">
        <f>'[1]Plan Tron'!D43</f>
        <v>BOCA DE LOBO DUPLA TIPO PMSP, COM TAMPA DE CONCRETO</v>
      </c>
      <c r="E34" s="45" t="str">
        <f>'[1]Plan Tron'!F43</f>
        <v>UN</v>
      </c>
      <c r="F34" s="46">
        <v>14</v>
      </c>
      <c r="G34" s="26">
        <f>'[1]Plan Tron'!R43</f>
        <v>2878.98</v>
      </c>
      <c r="H34" s="47">
        <f t="shared" si="1"/>
        <v>40305.72</v>
      </c>
    </row>
    <row r="35" spans="1:17" ht="25.5" x14ac:dyDescent="0.2">
      <c r="A35" s="24" t="s">
        <v>71</v>
      </c>
      <c r="B35" s="24" t="str">
        <f>'[1]Plan Tron'!B44</f>
        <v>73964/005</v>
      </c>
      <c r="C35" s="24" t="str">
        <f>'[1]Plan Tron'!C44</f>
        <v>SINAPI</v>
      </c>
      <c r="D35" s="111" t="str">
        <f>'[1]Plan Tron'!D44</f>
        <v>REATERRO DE VALA/CAVA SEM CONTROLE DE COMPACTAÇÃO , UTILIZANDO RETRO-ESCAVADEIRA E COMPACTACADOR VIBRATORIO COM MATERIAL REAPROVEITADO</v>
      </c>
      <c r="E35" s="45" t="str">
        <f>'[1]Plan Tron'!F44</f>
        <v>M³</v>
      </c>
      <c r="F35" s="46">
        <f>[1]Galerias!M21</f>
        <v>1238.79</v>
      </c>
      <c r="G35" s="26">
        <f>'[1]Plan Tron'!R44</f>
        <v>10.1</v>
      </c>
      <c r="H35" s="47">
        <f t="shared" ref="H35:H36" si="3">F35*G35</f>
        <v>12511.778999999999</v>
      </c>
    </row>
    <row r="36" spans="1:17" ht="25.5" x14ac:dyDescent="0.2">
      <c r="A36" s="24" t="s">
        <v>72</v>
      </c>
      <c r="B36" s="24">
        <f>'[1]Plan Tron'!B45</f>
        <v>51008</v>
      </c>
      <c r="C36" s="24" t="str">
        <f>'[1]Plan Tron'!C45</f>
        <v>CPOS</v>
      </c>
      <c r="D36" s="111" t="str">
        <f>UPPER('[1]Plan Tron'!D45)</f>
        <v>TRANSPORTE DE SOLO DE 1ª E 2ª CATEGORIA POR CAMINHÃO PARA DISTÂNCIAS SUPERIORES AO 5° KM ATÉ O 10° KM</v>
      </c>
      <c r="E36" s="45" t="str">
        <f>'[1]Plan Tron'!F45</f>
        <v>M³</v>
      </c>
      <c r="F36" s="46">
        <f>F35</f>
        <v>1238.79</v>
      </c>
      <c r="G36" s="26">
        <f>'[1]Plan Tron'!R45</f>
        <v>8.1300000000000008</v>
      </c>
      <c r="H36" s="47">
        <f t="shared" si="3"/>
        <v>10071.362700000001</v>
      </c>
    </row>
    <row r="37" spans="1:17" ht="25.5" x14ac:dyDescent="0.2">
      <c r="A37" s="24" t="s">
        <v>73</v>
      </c>
      <c r="B37" s="24">
        <f>'[1]Plan Tron'!B46</f>
        <v>83444</v>
      </c>
      <c r="C37" s="24" t="str">
        <f>'[1]Plan Tron'!C46</f>
        <v>SINAPI</v>
      </c>
      <c r="D37" s="111" t="str">
        <f>'[1]Plan Tron'!D46</f>
        <v>TRANSPORTE DE MATERIAL DE QUALQUER NATUREZA DMT &gt; 10 KM, COM CAMINHAO BASCULANTE DE 4,0 M3.</v>
      </c>
      <c r="E37" s="45" t="str">
        <f>'[1]Plan Tron'!F46</f>
        <v>TXKM</v>
      </c>
      <c r="F37" s="46">
        <f>[1]Galerias!N21*22</f>
        <v>8723.880000000001</v>
      </c>
      <c r="G37" s="26">
        <f>'[1]Plan Tron'!R46</f>
        <v>0.86</v>
      </c>
      <c r="H37" s="47">
        <f t="shared" ref="H37" si="4">F37*G37</f>
        <v>7502.5368000000008</v>
      </c>
    </row>
    <row r="38" spans="1:17" s="29" customFormat="1" x14ac:dyDescent="0.2">
      <c r="A38" s="24"/>
      <c r="B38" s="24"/>
      <c r="C38" s="24"/>
      <c r="D38" s="76" t="s">
        <v>9</v>
      </c>
      <c r="E38" s="77">
        <f>A25</f>
        <v>2</v>
      </c>
      <c r="F38" s="25"/>
      <c r="G38" s="115"/>
      <c r="H38" s="116">
        <f>SUM(H26:H37)</f>
        <v>354179.17181185709</v>
      </c>
      <c r="I38" s="157"/>
      <c r="J38" s="8"/>
      <c r="K38" s="8"/>
      <c r="L38" s="8"/>
    </row>
    <row r="39" spans="1:17" x14ac:dyDescent="0.2">
      <c r="A39" s="24"/>
      <c r="B39" s="24"/>
      <c r="C39" s="24"/>
      <c r="D39" s="111"/>
      <c r="E39" s="45"/>
      <c r="F39" s="46"/>
      <c r="G39" s="26"/>
      <c r="H39" s="47"/>
    </row>
    <row r="40" spans="1:17" s="27" customFormat="1" x14ac:dyDescent="0.2">
      <c r="A40" s="31"/>
      <c r="B40" s="32"/>
      <c r="C40" s="31"/>
      <c r="D40" s="33" t="s">
        <v>12</v>
      </c>
      <c r="E40" s="34"/>
      <c r="F40" s="35"/>
      <c r="G40" s="35"/>
      <c r="H40" s="36">
        <f>SUM(H15:H39)/2</f>
        <v>367371.9815504821</v>
      </c>
      <c r="I40" s="158"/>
      <c r="J40" s="30"/>
    </row>
    <row r="41" spans="1:17" x14ac:dyDescent="0.2">
      <c r="A41" s="32"/>
      <c r="B41" s="32"/>
      <c r="C41" s="32"/>
      <c r="D41" s="33" t="s">
        <v>34</v>
      </c>
      <c r="E41" s="49">
        <f>H63</f>
        <v>0.24432415221040826</v>
      </c>
      <c r="F41" s="50"/>
      <c r="G41" s="35"/>
      <c r="H41" s="36">
        <f>H40*(1+E41)</f>
        <v>457129.82948866137</v>
      </c>
      <c r="I41" s="159"/>
    </row>
    <row r="42" spans="1:17" s="51" customFormat="1" x14ac:dyDescent="0.2">
      <c r="A42" s="83"/>
      <c r="B42" s="83"/>
      <c r="C42" s="83"/>
      <c r="D42" s="84"/>
      <c r="E42" s="85"/>
      <c r="F42" s="86"/>
      <c r="G42" s="87"/>
      <c r="H42" s="88"/>
      <c r="I42" s="160"/>
    </row>
    <row r="43" spans="1:17" s="56" customFormat="1" ht="25.5" x14ac:dyDescent="0.2">
      <c r="A43" s="52"/>
      <c r="B43" s="53"/>
      <c r="C43" s="54" t="s">
        <v>13</v>
      </c>
      <c r="D43" s="55" t="s">
        <v>14</v>
      </c>
      <c r="E43" s="55" t="s">
        <v>32</v>
      </c>
      <c r="F43" s="197"/>
      <c r="G43" s="190"/>
      <c r="H43" s="190"/>
      <c r="I43" s="161"/>
      <c r="J43" s="8"/>
      <c r="K43" s="8"/>
      <c r="L43" s="8"/>
      <c r="M43" s="8"/>
      <c r="N43" s="8"/>
      <c r="O43" s="8"/>
      <c r="P43" s="8"/>
      <c r="Q43" s="8"/>
    </row>
    <row r="44" spans="1:17" s="56" customFormat="1" x14ac:dyDescent="0.2">
      <c r="A44" s="52"/>
      <c r="B44" s="53"/>
      <c r="C44" s="57" t="s">
        <v>31</v>
      </c>
      <c r="D44" s="58" t="s">
        <v>33</v>
      </c>
      <c r="E44" s="69">
        <v>42064</v>
      </c>
      <c r="F44" s="196"/>
      <c r="G44" s="192"/>
      <c r="H44" s="192"/>
      <c r="I44" s="155"/>
      <c r="J44" s="8"/>
      <c r="K44" s="8"/>
      <c r="L44" s="8"/>
      <c r="M44" s="8"/>
      <c r="N44" s="8"/>
      <c r="O44" s="8"/>
      <c r="P44" s="8"/>
      <c r="Q44" s="8"/>
    </row>
    <row r="45" spans="1:17" s="56" customFormat="1" x14ac:dyDescent="0.2">
      <c r="A45" s="52"/>
      <c r="B45" s="53"/>
      <c r="C45" s="60" t="s">
        <v>15</v>
      </c>
      <c r="D45" s="61" t="s">
        <v>16</v>
      </c>
      <c r="E45" s="69">
        <v>41988</v>
      </c>
      <c r="F45" s="195"/>
      <c r="G45" s="192"/>
      <c r="H45" s="192"/>
      <c r="I45" s="155"/>
      <c r="J45" s="8"/>
      <c r="K45" s="8"/>
      <c r="L45" s="8"/>
      <c r="M45" s="8"/>
      <c r="N45" s="8"/>
      <c r="O45" s="8"/>
      <c r="P45" s="8"/>
      <c r="Q45" s="8"/>
    </row>
    <row r="46" spans="1:17" s="56" customFormat="1" x14ac:dyDescent="0.2">
      <c r="A46" s="52"/>
      <c r="B46" s="53"/>
      <c r="C46" s="60" t="s">
        <v>17</v>
      </c>
      <c r="D46" s="61" t="s">
        <v>39</v>
      </c>
      <c r="E46" s="69">
        <v>41883</v>
      </c>
      <c r="F46" s="72"/>
      <c r="G46" s="73"/>
      <c r="H46" s="74"/>
      <c r="I46" s="155"/>
      <c r="J46" s="8"/>
      <c r="K46" s="8"/>
      <c r="L46" s="8"/>
      <c r="M46" s="8"/>
      <c r="N46" s="8"/>
      <c r="O46" s="8"/>
      <c r="P46" s="8"/>
      <c r="Q46" s="8"/>
    </row>
    <row r="47" spans="1:17" s="56" customFormat="1" x14ac:dyDescent="0.2">
      <c r="A47" s="52"/>
      <c r="B47" s="53"/>
      <c r="C47" s="60" t="s">
        <v>63</v>
      </c>
      <c r="D47" s="61" t="s">
        <v>64</v>
      </c>
      <c r="E47" s="69">
        <v>41883</v>
      </c>
      <c r="F47" s="72"/>
      <c r="G47" s="73"/>
      <c r="H47" s="74"/>
      <c r="I47" s="155"/>
      <c r="J47" s="8"/>
      <c r="K47" s="8"/>
      <c r="L47" s="8"/>
      <c r="M47" s="8"/>
      <c r="N47" s="8"/>
      <c r="O47" s="8"/>
      <c r="P47" s="8"/>
      <c r="Q47" s="8"/>
    </row>
    <row r="48" spans="1:17" s="56" customFormat="1" x14ac:dyDescent="0.2">
      <c r="A48" s="62"/>
      <c r="B48" s="63"/>
      <c r="C48" s="60" t="s">
        <v>18</v>
      </c>
      <c r="D48" s="61" t="s">
        <v>19</v>
      </c>
      <c r="E48" s="69">
        <v>42095</v>
      </c>
      <c r="F48" s="198"/>
      <c r="G48" s="186"/>
      <c r="H48" s="186"/>
      <c r="I48" s="155"/>
      <c r="J48" s="8"/>
      <c r="K48" s="8"/>
      <c r="L48" s="8"/>
      <c r="M48" s="8"/>
      <c r="N48" s="8"/>
      <c r="O48" s="8"/>
      <c r="P48" s="8"/>
      <c r="Q48" s="8"/>
    </row>
    <row r="49" spans="1:17" s="56" customFormat="1" x14ac:dyDescent="0.2">
      <c r="A49" s="62"/>
      <c r="B49" s="63"/>
      <c r="C49" s="60" t="s">
        <v>20</v>
      </c>
      <c r="D49" s="61" t="s">
        <v>21</v>
      </c>
      <c r="E49" s="69">
        <f>E48</f>
        <v>42095</v>
      </c>
      <c r="F49" s="199"/>
      <c r="G49" s="187"/>
      <c r="H49" s="187"/>
      <c r="I49" s="155"/>
      <c r="J49" s="8"/>
      <c r="K49" s="8"/>
      <c r="L49" s="8"/>
      <c r="M49" s="8"/>
      <c r="N49" s="8"/>
      <c r="O49" s="8"/>
      <c r="P49" s="8"/>
      <c r="Q49" s="8"/>
    </row>
    <row r="50" spans="1:17" s="68" customFormat="1" x14ac:dyDescent="0.2">
      <c r="A50" s="64"/>
      <c r="B50" s="65"/>
      <c r="C50" s="66"/>
      <c r="D50" s="67"/>
      <c r="E50" s="82"/>
      <c r="F50" s="187"/>
      <c r="G50" s="187"/>
      <c r="H50" s="187"/>
      <c r="I50" s="162"/>
    </row>
    <row r="51" spans="1:17" s="56" customFormat="1" x14ac:dyDescent="0.2">
      <c r="A51" s="93"/>
      <c r="B51" s="94"/>
      <c r="C51" s="95"/>
      <c r="D51" s="96"/>
      <c r="E51" s="202" t="s">
        <v>42</v>
      </c>
      <c r="F51" s="202"/>
      <c r="G51" s="202"/>
      <c r="H51" s="96"/>
      <c r="I51" s="155"/>
      <c r="J51" s="8"/>
      <c r="K51" s="8"/>
      <c r="L51" s="8"/>
      <c r="M51" s="8"/>
    </row>
    <row r="52" spans="1:17" s="56" customFormat="1" ht="25.5" x14ac:dyDescent="0.2">
      <c r="A52" s="93"/>
      <c r="B52" s="94"/>
      <c r="C52" s="95"/>
      <c r="D52" s="97" t="s">
        <v>43</v>
      </c>
      <c r="E52" s="97"/>
      <c r="F52" s="97"/>
      <c r="G52" s="97"/>
      <c r="H52" s="109" t="s">
        <v>44</v>
      </c>
      <c r="I52" s="155"/>
      <c r="J52" s="8"/>
      <c r="K52" s="8"/>
      <c r="L52" s="8"/>
      <c r="M52" s="8"/>
    </row>
    <row r="53" spans="1:17" s="56" customFormat="1" ht="15" x14ac:dyDescent="0.2">
      <c r="A53" s="93"/>
      <c r="B53" s="94"/>
      <c r="C53" s="95"/>
      <c r="D53" s="98" t="s">
        <v>48</v>
      </c>
      <c r="E53" s="99"/>
      <c r="F53" s="99"/>
      <c r="G53" s="99"/>
      <c r="H53" s="110">
        <v>3.5000000000000003E-2</v>
      </c>
      <c r="I53" s="155"/>
      <c r="J53" s="8"/>
      <c r="K53" s="8"/>
      <c r="L53" s="8"/>
      <c r="M53" s="8"/>
    </row>
    <row r="54" spans="1:17" s="56" customFormat="1" ht="15" x14ac:dyDescent="0.2">
      <c r="A54" s="93"/>
      <c r="B54" s="94"/>
      <c r="C54" s="95"/>
      <c r="D54" s="98" t="s">
        <v>49</v>
      </c>
      <c r="E54" s="99"/>
      <c r="F54" s="99"/>
      <c r="G54" s="99"/>
      <c r="H54" s="110">
        <v>3.0000000000000001E-3</v>
      </c>
      <c r="I54" s="155"/>
      <c r="J54" s="8"/>
      <c r="K54" s="8"/>
      <c r="L54" s="8"/>
      <c r="M54" s="8"/>
    </row>
    <row r="55" spans="1:17" s="56" customFormat="1" ht="15" x14ac:dyDescent="0.2">
      <c r="A55" s="93"/>
      <c r="B55" s="94"/>
      <c r="C55" s="95"/>
      <c r="D55" s="98" t="s">
        <v>50</v>
      </c>
      <c r="E55" s="99"/>
      <c r="F55" s="99"/>
      <c r="G55" s="99"/>
      <c r="H55" s="110">
        <v>1.0999999999999999E-2</v>
      </c>
      <c r="I55" s="155"/>
      <c r="J55" s="8"/>
      <c r="K55" s="8"/>
      <c r="L55" s="8"/>
      <c r="M55" s="8"/>
    </row>
    <row r="56" spans="1:17" s="56" customFormat="1" ht="15" x14ac:dyDescent="0.2">
      <c r="A56" s="93"/>
      <c r="B56" s="94"/>
      <c r="C56" s="95"/>
      <c r="D56" s="98" t="s">
        <v>51</v>
      </c>
      <c r="E56" s="99"/>
      <c r="F56" s="99"/>
      <c r="G56" s="99"/>
      <c r="H56" s="110">
        <v>9.4000000000000004E-3</v>
      </c>
      <c r="I56" s="155"/>
      <c r="J56" s="8"/>
      <c r="K56" s="8"/>
      <c r="L56" s="8"/>
      <c r="M56" s="8"/>
    </row>
    <row r="57" spans="1:17" s="56" customFormat="1" ht="15" x14ac:dyDescent="0.2">
      <c r="A57" s="93"/>
      <c r="B57" s="94"/>
      <c r="C57" s="95"/>
      <c r="D57" s="98" t="s">
        <v>52</v>
      </c>
      <c r="E57" s="99"/>
      <c r="F57" s="99"/>
      <c r="G57" s="99"/>
      <c r="H57" s="110">
        <v>0.05</v>
      </c>
      <c r="I57" s="155"/>
      <c r="J57" s="8"/>
      <c r="K57" s="8"/>
      <c r="L57" s="8"/>
      <c r="M57" s="8"/>
    </row>
    <row r="58" spans="1:17" s="56" customFormat="1" ht="15" x14ac:dyDescent="0.2">
      <c r="A58" s="93"/>
      <c r="B58" s="94"/>
      <c r="C58" s="95"/>
      <c r="D58" s="203" t="s">
        <v>53</v>
      </c>
      <c r="E58" s="204"/>
      <c r="F58" s="204"/>
      <c r="G58" s="204"/>
      <c r="H58" s="110">
        <v>3.6499999999999998E-2</v>
      </c>
      <c r="I58" s="155"/>
      <c r="J58" s="8"/>
      <c r="K58" s="8"/>
      <c r="L58" s="8"/>
      <c r="M58" s="8"/>
    </row>
    <row r="59" spans="1:17" s="56" customFormat="1" ht="15" x14ac:dyDescent="0.2">
      <c r="A59" s="93"/>
      <c r="B59" s="94"/>
      <c r="C59" s="95"/>
      <c r="D59" s="203" t="s">
        <v>54</v>
      </c>
      <c r="E59" s="204"/>
      <c r="F59" s="204"/>
      <c r="G59" s="204"/>
      <c r="H59" s="110">
        <v>0.05</v>
      </c>
      <c r="I59" s="155"/>
      <c r="J59" s="8"/>
      <c r="K59" s="8"/>
      <c r="L59" s="8"/>
      <c r="M59" s="8"/>
    </row>
    <row r="60" spans="1:17" s="56" customFormat="1" ht="15" x14ac:dyDescent="0.2">
      <c r="A60" s="93"/>
      <c r="B60" s="94"/>
      <c r="C60" s="95"/>
      <c r="D60" s="205" t="s">
        <v>45</v>
      </c>
      <c r="E60" s="205"/>
      <c r="F60" s="205"/>
      <c r="G60" s="205"/>
      <c r="H60" s="110">
        <v>0.02</v>
      </c>
      <c r="I60" s="155"/>
      <c r="J60" s="8"/>
      <c r="K60" s="8"/>
      <c r="L60" s="8"/>
      <c r="M60" s="8"/>
    </row>
    <row r="61" spans="1:17" s="56" customFormat="1" x14ac:dyDescent="0.2">
      <c r="A61" s="93"/>
      <c r="B61" s="94"/>
      <c r="C61" s="95"/>
      <c r="D61" s="100"/>
      <c r="E61" s="100"/>
      <c r="F61" s="100"/>
      <c r="G61" s="100"/>
      <c r="H61" s="96"/>
      <c r="I61" s="155"/>
      <c r="J61" s="8"/>
      <c r="K61" s="8"/>
      <c r="L61" s="8"/>
      <c r="M61" s="8"/>
    </row>
    <row r="62" spans="1:17" s="56" customFormat="1" ht="15.75" x14ac:dyDescent="0.2">
      <c r="A62" s="93"/>
      <c r="B62" s="94"/>
      <c r="C62" s="95"/>
      <c r="D62" s="206" t="s">
        <v>46</v>
      </c>
      <c r="E62" s="206"/>
      <c r="F62" s="206"/>
      <c r="G62" s="206"/>
      <c r="H62" s="101">
        <v>0.251</v>
      </c>
      <c r="I62" s="155"/>
      <c r="J62" s="8"/>
      <c r="K62" s="8"/>
      <c r="L62" s="8"/>
      <c r="M62" s="8"/>
    </row>
    <row r="63" spans="1:17" s="56" customFormat="1" ht="15.75" x14ac:dyDescent="0.2">
      <c r="A63" s="93"/>
      <c r="B63" s="102"/>
      <c r="C63" s="103"/>
      <c r="D63" s="200" t="s">
        <v>47</v>
      </c>
      <c r="E63" s="200"/>
      <c r="F63" s="200"/>
      <c r="G63" s="200"/>
      <c r="H63" s="104">
        <f>((1+H53+H54+H55)*(1+H56)*(1+H57))/(1-H58-H59-H60)-1</f>
        <v>0.24432415221040826</v>
      </c>
      <c r="I63" s="155"/>
      <c r="J63" s="8"/>
      <c r="K63" s="8"/>
      <c r="L63" s="8"/>
      <c r="M63" s="8"/>
    </row>
    <row r="64" spans="1:17" s="56" customFormat="1" ht="15.75" x14ac:dyDescent="0.2">
      <c r="A64" s="93"/>
      <c r="B64" s="102"/>
      <c r="C64" s="103"/>
      <c r="D64" s="201"/>
      <c r="E64" s="201"/>
      <c r="F64" s="105"/>
      <c r="G64" s="106"/>
      <c r="H64" s="107"/>
      <c r="I64" s="155"/>
      <c r="J64" s="8"/>
      <c r="K64" s="8"/>
      <c r="L64" s="8"/>
      <c r="M64" s="8"/>
    </row>
    <row r="65" spans="1:22" s="56" customFormat="1" ht="15.75" x14ac:dyDescent="0.2">
      <c r="A65" s="62"/>
      <c r="B65" s="89"/>
      <c r="C65" s="90"/>
      <c r="D65" s="91"/>
      <c r="E65" s="80"/>
      <c r="F65" s="81"/>
      <c r="G65" s="106"/>
      <c r="H65" s="107"/>
      <c r="I65" s="155"/>
      <c r="J65" s="8"/>
      <c r="K65" s="8"/>
      <c r="L65" s="8"/>
      <c r="M65" s="8"/>
    </row>
    <row r="66" spans="1:22" s="56" customFormat="1" ht="15.75" x14ac:dyDescent="0.2">
      <c r="A66" s="62"/>
      <c r="B66" s="177"/>
      <c r="C66" s="178"/>
      <c r="D66" s="179"/>
      <c r="E66" s="80"/>
      <c r="F66" s="81"/>
      <c r="G66" s="106"/>
      <c r="H66" s="107"/>
      <c r="I66" s="155"/>
      <c r="J66" s="8"/>
      <c r="K66" s="8"/>
      <c r="L66" s="8"/>
      <c r="M66" s="8"/>
    </row>
    <row r="67" spans="1:22" s="56" customFormat="1" x14ac:dyDescent="0.2">
      <c r="A67" s="62"/>
      <c r="B67" s="180"/>
      <c r="C67" s="181"/>
      <c r="D67" s="182"/>
      <c r="E67" s="11"/>
      <c r="F67" s="190" t="s">
        <v>40</v>
      </c>
      <c r="G67" s="190"/>
      <c r="H67" s="190"/>
      <c r="I67" s="155"/>
      <c r="J67" s="8"/>
      <c r="K67" s="8"/>
      <c r="L67" s="8"/>
      <c r="M67" s="8"/>
    </row>
    <row r="68" spans="1:22" s="56" customFormat="1" x14ac:dyDescent="0.2">
      <c r="A68" s="62"/>
      <c r="B68" s="180"/>
      <c r="C68" s="181"/>
      <c r="D68" s="182"/>
      <c r="E68" s="92"/>
      <c r="F68" s="191" t="s">
        <v>30</v>
      </c>
      <c r="G68" s="192"/>
      <c r="H68" s="192"/>
      <c r="I68" s="155"/>
      <c r="J68" s="8"/>
      <c r="K68" s="8"/>
      <c r="L68" s="8"/>
      <c r="M68" s="8"/>
    </row>
    <row r="69" spans="1:22" s="56" customFormat="1" x14ac:dyDescent="0.2">
      <c r="A69" s="62"/>
      <c r="B69" s="89"/>
      <c r="C69" s="90"/>
      <c r="D69" s="91"/>
      <c r="E69" s="80"/>
      <c r="F69" s="188" t="s">
        <v>41</v>
      </c>
      <c r="G69" s="192"/>
      <c r="H69" s="192"/>
      <c r="I69" s="155"/>
      <c r="J69" s="8"/>
      <c r="K69" s="8"/>
      <c r="L69" s="8"/>
      <c r="M69" s="8"/>
      <c r="N69" s="8"/>
      <c r="O69" s="8"/>
      <c r="P69" s="8"/>
      <c r="Q69" s="8"/>
    </row>
    <row r="70" spans="1:22" s="56" customFormat="1" ht="12.75" customHeight="1" x14ac:dyDescent="0.2">
      <c r="A70" s="62"/>
      <c r="B70" s="177" t="s">
        <v>55</v>
      </c>
      <c r="C70" s="178"/>
      <c r="D70" s="179"/>
      <c r="E70" s="80"/>
      <c r="F70" s="81"/>
      <c r="G70" s="81"/>
      <c r="H70" s="74"/>
      <c r="I70" s="155"/>
      <c r="J70" s="8"/>
      <c r="K70" s="8"/>
      <c r="L70" s="8"/>
      <c r="M70" s="8"/>
      <c r="N70" s="8"/>
      <c r="O70" s="8"/>
      <c r="P70" s="8"/>
      <c r="Q70" s="8"/>
    </row>
    <row r="71" spans="1:22" s="56" customFormat="1" x14ac:dyDescent="0.2">
      <c r="A71" s="62"/>
      <c r="B71" s="180"/>
      <c r="C71" s="181"/>
      <c r="D71" s="182"/>
      <c r="E71" s="11"/>
      <c r="F71" s="75"/>
      <c r="G71" s="75"/>
      <c r="H71" s="74"/>
      <c r="I71" s="155"/>
      <c r="J71" s="8"/>
      <c r="K71" s="8"/>
      <c r="L71" s="8"/>
      <c r="M71" s="8"/>
      <c r="N71" s="8"/>
      <c r="O71" s="8"/>
      <c r="P71" s="8"/>
      <c r="Q71" s="8"/>
    </row>
    <row r="72" spans="1:22" s="56" customFormat="1" x14ac:dyDescent="0.2">
      <c r="A72" s="62"/>
      <c r="B72" s="180"/>
      <c r="C72" s="181"/>
      <c r="D72" s="182"/>
      <c r="E72" s="92"/>
      <c r="F72" s="72"/>
      <c r="G72" s="73"/>
      <c r="H72" s="74"/>
      <c r="I72" s="155"/>
      <c r="J72" s="8"/>
      <c r="K72" s="8"/>
      <c r="L72" s="8"/>
      <c r="M72" s="8"/>
      <c r="N72" s="8"/>
      <c r="O72" s="8"/>
      <c r="P72" s="8"/>
      <c r="Q72" s="8"/>
    </row>
    <row r="73" spans="1:22" s="56" customFormat="1" ht="12.75" customHeight="1" x14ac:dyDescent="0.2">
      <c r="A73" s="62"/>
      <c r="B73" s="180"/>
      <c r="C73" s="181"/>
      <c r="D73" s="182"/>
      <c r="E73" s="108"/>
      <c r="F73" s="186"/>
      <c r="G73" s="186"/>
      <c r="H73" s="186"/>
      <c r="I73" s="155"/>
      <c r="J73" s="8"/>
      <c r="K73" s="8"/>
      <c r="L73" s="8"/>
      <c r="M73" s="8"/>
      <c r="N73" s="8"/>
      <c r="O73" s="8"/>
      <c r="P73" s="8"/>
      <c r="Q73" s="8"/>
    </row>
    <row r="74" spans="1:22" s="56" customFormat="1" x14ac:dyDescent="0.2">
      <c r="A74" s="62"/>
      <c r="B74" s="180"/>
      <c r="C74" s="181"/>
      <c r="D74" s="182"/>
      <c r="E74" s="108"/>
      <c r="F74" s="187"/>
      <c r="G74" s="187"/>
      <c r="H74" s="187"/>
      <c r="I74" s="155"/>
      <c r="J74" s="8"/>
      <c r="K74" s="8"/>
      <c r="L74" s="8"/>
      <c r="M74" s="8"/>
      <c r="N74" s="8"/>
      <c r="O74" s="8"/>
      <c r="P74" s="8"/>
      <c r="Q74" s="8"/>
    </row>
    <row r="75" spans="1:22" s="56" customFormat="1" ht="12.75" customHeight="1" x14ac:dyDescent="0.2">
      <c r="A75" s="62"/>
      <c r="B75" s="180"/>
      <c r="C75" s="181"/>
      <c r="D75" s="182"/>
      <c r="E75" s="72"/>
      <c r="F75" s="187"/>
      <c r="G75" s="187"/>
      <c r="H75" s="187"/>
      <c r="I75" s="155"/>
      <c r="J75" s="8"/>
      <c r="K75" s="8"/>
      <c r="L75" s="8"/>
      <c r="M75" s="8"/>
      <c r="N75" s="8"/>
      <c r="O75" s="8"/>
      <c r="P75" s="8"/>
      <c r="Q75" s="8"/>
    </row>
    <row r="76" spans="1:22" s="56" customFormat="1" ht="12.75" customHeight="1" x14ac:dyDescent="0.2">
      <c r="A76" s="62"/>
      <c r="B76" s="183"/>
      <c r="C76" s="184"/>
      <c r="D76" s="185"/>
      <c r="E76" s="1"/>
      <c r="F76" s="188"/>
      <c r="G76" s="189"/>
      <c r="H76" s="189"/>
      <c r="I76" s="155"/>
      <c r="J76" s="8"/>
      <c r="K76" s="8"/>
      <c r="L76" s="8"/>
      <c r="M76" s="8"/>
      <c r="N76" s="8"/>
      <c r="O76" s="8"/>
      <c r="P76" s="8"/>
      <c r="Q76" s="8"/>
    </row>
    <row r="77" spans="1:22" s="68" customFormat="1" x14ac:dyDescent="0.2">
      <c r="A77" s="64"/>
      <c r="B77" s="65"/>
      <c r="C77" s="66"/>
      <c r="D77" s="67"/>
      <c r="E77" s="59"/>
      <c r="F77" s="79"/>
      <c r="G77" s="79"/>
      <c r="H77" s="79"/>
      <c r="I77" s="162"/>
    </row>
    <row r="78" spans="1:22" s="1" customFormat="1" x14ac:dyDescent="0.2">
      <c r="B78" s="38"/>
      <c r="D78" s="41"/>
      <c r="F78" s="39"/>
      <c r="G78" s="40"/>
      <c r="H78" s="37"/>
      <c r="I78" s="154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</row>
    <row r="79" spans="1:22" s="1" customFormat="1" x14ac:dyDescent="0.2">
      <c r="B79" s="38"/>
      <c r="D79" s="41"/>
      <c r="F79" s="39"/>
      <c r="G79" s="40"/>
      <c r="H79" s="37"/>
      <c r="I79" s="154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</row>
    <row r="80" spans="1:22" s="1" customFormat="1" x14ac:dyDescent="0.2">
      <c r="B80" s="38"/>
      <c r="D80" s="41"/>
      <c r="F80" s="39"/>
      <c r="G80" s="40"/>
      <c r="H80" s="37"/>
      <c r="I80" s="154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</row>
    <row r="81" spans="2:22" s="1" customFormat="1" x14ac:dyDescent="0.2">
      <c r="B81" s="38"/>
      <c r="D81" s="41"/>
      <c r="F81" s="39"/>
      <c r="G81" s="40"/>
      <c r="H81" s="37"/>
      <c r="I81" s="154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</row>
    <row r="82" spans="2:22" s="1" customFormat="1" x14ac:dyDescent="0.2">
      <c r="B82" s="38"/>
      <c r="D82" s="41"/>
      <c r="F82" s="39"/>
      <c r="G82" s="40"/>
      <c r="H82" s="37"/>
      <c r="I82" s="154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</row>
    <row r="83" spans="2:22" s="1" customFormat="1" x14ac:dyDescent="0.2">
      <c r="B83" s="38"/>
      <c r="D83" s="41"/>
      <c r="F83" s="39"/>
      <c r="G83" s="40"/>
      <c r="H83" s="37"/>
      <c r="I83" s="154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</row>
    <row r="84" spans="2:22" s="1" customFormat="1" x14ac:dyDescent="0.2">
      <c r="B84" s="38"/>
      <c r="D84" s="41"/>
      <c r="F84" s="39"/>
      <c r="G84" s="40"/>
      <c r="H84" s="37"/>
      <c r="I84" s="154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</row>
    <row r="85" spans="2:22" s="1" customFormat="1" x14ac:dyDescent="0.2">
      <c r="B85" s="38"/>
      <c r="D85" s="41"/>
      <c r="F85" s="39"/>
      <c r="G85" s="40"/>
      <c r="H85" s="37"/>
      <c r="I85" s="154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</row>
    <row r="86" spans="2:22" s="1" customFormat="1" x14ac:dyDescent="0.2">
      <c r="B86" s="38"/>
      <c r="D86" s="41"/>
      <c r="F86" s="39"/>
      <c r="G86" s="40"/>
      <c r="H86" s="37"/>
      <c r="I86" s="154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</row>
    <row r="87" spans="2:22" s="1" customFormat="1" x14ac:dyDescent="0.2">
      <c r="B87" s="38"/>
      <c r="D87" s="41"/>
      <c r="F87" s="39"/>
      <c r="G87" s="40"/>
      <c r="H87" s="37"/>
      <c r="I87" s="154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</row>
    <row r="88" spans="2:22" s="1" customFormat="1" x14ac:dyDescent="0.2">
      <c r="B88" s="38"/>
      <c r="D88" s="41"/>
      <c r="F88" s="39"/>
      <c r="G88" s="40"/>
      <c r="H88" s="37"/>
      <c r="I88" s="154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</row>
    <row r="89" spans="2:22" s="1" customFormat="1" x14ac:dyDescent="0.2">
      <c r="B89" s="38"/>
      <c r="D89" s="41"/>
      <c r="F89" s="39"/>
      <c r="G89" s="40"/>
      <c r="H89" s="37"/>
      <c r="I89" s="154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</row>
    <row r="90" spans="2:22" s="1" customFormat="1" x14ac:dyDescent="0.2">
      <c r="B90" s="38"/>
      <c r="D90" s="41"/>
      <c r="F90" s="39"/>
      <c r="G90" s="40"/>
      <c r="H90" s="37"/>
      <c r="I90" s="154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</row>
    <row r="91" spans="2:22" s="1" customFormat="1" x14ac:dyDescent="0.2">
      <c r="B91" s="38"/>
      <c r="D91" s="41"/>
      <c r="F91" s="39"/>
      <c r="G91" s="40"/>
      <c r="H91" s="37"/>
      <c r="I91" s="154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</row>
    <row r="92" spans="2:22" s="1" customFormat="1" x14ac:dyDescent="0.2">
      <c r="B92" s="38"/>
      <c r="D92" s="41"/>
      <c r="F92" s="39"/>
      <c r="G92" s="40"/>
      <c r="H92" s="37"/>
      <c r="I92" s="154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</row>
    <row r="93" spans="2:22" s="1" customFormat="1" x14ac:dyDescent="0.2">
      <c r="B93" s="38"/>
      <c r="D93" s="41"/>
      <c r="F93" s="39"/>
      <c r="G93" s="40"/>
      <c r="H93" s="37"/>
      <c r="I93" s="154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</row>
    <row r="94" spans="2:22" s="1" customFormat="1" x14ac:dyDescent="0.2">
      <c r="B94" s="38"/>
      <c r="D94" s="41"/>
      <c r="F94" s="39"/>
      <c r="G94" s="40"/>
      <c r="H94" s="37"/>
      <c r="I94" s="154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</row>
    <row r="95" spans="2:22" s="1" customFormat="1" x14ac:dyDescent="0.2">
      <c r="B95" s="38"/>
      <c r="D95" s="41"/>
      <c r="F95" s="39"/>
      <c r="G95" s="40"/>
      <c r="H95" s="37"/>
      <c r="I95" s="154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</row>
    <row r="96" spans="2:22" s="1" customFormat="1" x14ac:dyDescent="0.2">
      <c r="B96" s="38"/>
      <c r="D96" s="41"/>
      <c r="F96" s="39"/>
      <c r="G96" s="40"/>
      <c r="H96" s="37"/>
      <c r="I96" s="154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</row>
    <row r="97" spans="2:22" s="1" customFormat="1" x14ac:dyDescent="0.2">
      <c r="B97" s="38"/>
      <c r="D97" s="41"/>
      <c r="F97" s="39"/>
      <c r="G97" s="40"/>
      <c r="H97" s="37"/>
      <c r="I97" s="154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</row>
    <row r="98" spans="2:22" s="1" customFormat="1" x14ac:dyDescent="0.2">
      <c r="B98" s="38"/>
      <c r="D98" s="41"/>
      <c r="F98" s="39"/>
      <c r="G98" s="40"/>
      <c r="H98" s="37"/>
      <c r="I98" s="154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</row>
    <row r="99" spans="2:22" s="1" customFormat="1" x14ac:dyDescent="0.2">
      <c r="B99" s="38"/>
      <c r="D99" s="41"/>
      <c r="F99" s="39"/>
      <c r="G99" s="40"/>
      <c r="H99" s="37"/>
      <c r="I99" s="154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</row>
    <row r="100" spans="2:22" s="1" customFormat="1" x14ac:dyDescent="0.2">
      <c r="B100" s="38"/>
      <c r="D100" s="41"/>
      <c r="F100" s="39"/>
      <c r="G100" s="40"/>
      <c r="H100" s="37"/>
      <c r="I100" s="154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</row>
    <row r="101" spans="2:22" s="1" customFormat="1" x14ac:dyDescent="0.2">
      <c r="B101" s="38"/>
      <c r="D101" s="41"/>
      <c r="F101" s="39"/>
      <c r="G101" s="40"/>
      <c r="H101" s="37"/>
      <c r="I101" s="154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</row>
    <row r="102" spans="2:22" s="1" customFormat="1" x14ac:dyDescent="0.2">
      <c r="B102" s="38"/>
      <c r="D102" s="41"/>
      <c r="F102" s="39"/>
      <c r="G102" s="40"/>
      <c r="H102" s="37"/>
      <c r="I102" s="154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</row>
    <row r="103" spans="2:22" s="1" customFormat="1" x14ac:dyDescent="0.2">
      <c r="B103" s="38"/>
      <c r="D103" s="41"/>
      <c r="F103" s="39"/>
      <c r="G103" s="40"/>
      <c r="H103" s="37"/>
      <c r="I103" s="154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</row>
    <row r="104" spans="2:22" s="1" customFormat="1" x14ac:dyDescent="0.2">
      <c r="B104" s="38"/>
      <c r="D104" s="41"/>
      <c r="F104" s="39"/>
      <c r="G104" s="40"/>
      <c r="H104" s="37"/>
      <c r="I104" s="154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</row>
    <row r="105" spans="2:22" s="1" customFormat="1" x14ac:dyDescent="0.2">
      <c r="B105" s="38"/>
      <c r="D105" s="41"/>
      <c r="F105" s="39"/>
      <c r="G105" s="40"/>
      <c r="H105" s="37"/>
      <c r="I105" s="154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</row>
    <row r="106" spans="2:22" s="1" customFormat="1" x14ac:dyDescent="0.2">
      <c r="B106" s="38"/>
      <c r="D106" s="41"/>
      <c r="F106" s="39"/>
      <c r="G106" s="40"/>
      <c r="H106" s="37"/>
      <c r="I106" s="154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</row>
    <row r="107" spans="2:22" s="1" customFormat="1" x14ac:dyDescent="0.2">
      <c r="B107" s="38"/>
      <c r="D107" s="41"/>
      <c r="F107" s="39"/>
      <c r="G107" s="40"/>
      <c r="H107" s="37"/>
      <c r="I107" s="154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</row>
    <row r="108" spans="2:22" s="1" customFormat="1" x14ac:dyDescent="0.2">
      <c r="B108" s="38"/>
      <c r="D108" s="41"/>
      <c r="F108" s="39"/>
      <c r="G108" s="40"/>
      <c r="H108" s="37"/>
      <c r="I108" s="154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</row>
    <row r="109" spans="2:22" s="1" customFormat="1" x14ac:dyDescent="0.2">
      <c r="B109" s="38"/>
      <c r="D109" s="41"/>
      <c r="F109" s="39"/>
      <c r="G109" s="40"/>
      <c r="H109" s="37"/>
      <c r="I109" s="154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</row>
    <row r="110" spans="2:22" s="1" customFormat="1" x14ac:dyDescent="0.2">
      <c r="B110" s="38"/>
      <c r="D110" s="41"/>
      <c r="F110" s="39"/>
      <c r="G110" s="40"/>
      <c r="H110" s="37"/>
      <c r="I110" s="154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</row>
    <row r="111" spans="2:22" s="1" customFormat="1" x14ac:dyDescent="0.2">
      <c r="B111" s="38"/>
      <c r="D111" s="41"/>
      <c r="F111" s="39"/>
      <c r="G111" s="40"/>
      <c r="H111" s="37"/>
      <c r="I111" s="154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</row>
    <row r="112" spans="2:22" s="1" customFormat="1" x14ac:dyDescent="0.2">
      <c r="B112" s="38"/>
      <c r="D112" s="41"/>
      <c r="F112" s="39"/>
      <c r="G112" s="40"/>
      <c r="H112" s="37"/>
      <c r="I112" s="154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</row>
    <row r="113" spans="2:22" s="1" customFormat="1" x14ac:dyDescent="0.2">
      <c r="B113" s="38"/>
      <c r="D113" s="41"/>
      <c r="F113" s="39"/>
      <c r="G113" s="40"/>
      <c r="H113" s="37"/>
      <c r="I113" s="154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</row>
    <row r="114" spans="2:22" s="1" customFormat="1" x14ac:dyDescent="0.2">
      <c r="B114" s="38"/>
      <c r="D114" s="41"/>
      <c r="F114" s="39"/>
      <c r="G114" s="40"/>
      <c r="H114" s="37"/>
      <c r="I114" s="154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</row>
    <row r="115" spans="2:22" s="1" customFormat="1" x14ac:dyDescent="0.2">
      <c r="B115" s="38"/>
      <c r="D115" s="41"/>
      <c r="F115" s="39"/>
      <c r="G115" s="40"/>
      <c r="H115" s="37"/>
      <c r="I115" s="154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</row>
    <row r="116" spans="2:22" s="1" customFormat="1" x14ac:dyDescent="0.2">
      <c r="B116" s="38"/>
      <c r="D116" s="41"/>
      <c r="F116" s="39"/>
      <c r="G116" s="40"/>
      <c r="H116" s="37"/>
      <c r="I116" s="154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</row>
    <row r="117" spans="2:22" s="1" customFormat="1" x14ac:dyDescent="0.2">
      <c r="B117" s="38"/>
      <c r="D117" s="41"/>
      <c r="F117" s="39"/>
      <c r="G117" s="40"/>
      <c r="H117" s="37"/>
      <c r="I117" s="154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</row>
    <row r="118" spans="2:22" s="1" customFormat="1" x14ac:dyDescent="0.2">
      <c r="B118" s="38"/>
      <c r="D118" s="41"/>
      <c r="F118" s="39"/>
      <c r="G118" s="40"/>
      <c r="H118" s="37"/>
      <c r="I118" s="154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</row>
    <row r="119" spans="2:22" s="1" customFormat="1" x14ac:dyDescent="0.2">
      <c r="B119" s="38"/>
      <c r="D119" s="41"/>
      <c r="F119" s="39"/>
      <c r="G119" s="40"/>
      <c r="H119" s="37"/>
      <c r="I119" s="154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</row>
    <row r="120" spans="2:22" s="1" customFormat="1" x14ac:dyDescent="0.2">
      <c r="B120" s="38"/>
      <c r="D120" s="41"/>
      <c r="F120" s="39"/>
      <c r="G120" s="40"/>
      <c r="H120" s="37"/>
      <c r="I120" s="154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</row>
    <row r="121" spans="2:22" s="1" customFormat="1" x14ac:dyDescent="0.2">
      <c r="B121" s="38"/>
      <c r="D121" s="41"/>
      <c r="F121" s="39"/>
      <c r="G121" s="40"/>
      <c r="H121" s="37"/>
      <c r="I121" s="154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</row>
    <row r="122" spans="2:22" s="1" customFormat="1" x14ac:dyDescent="0.2">
      <c r="B122" s="38"/>
      <c r="D122" s="41"/>
      <c r="F122" s="39"/>
      <c r="G122" s="40"/>
      <c r="H122" s="37"/>
      <c r="I122" s="154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</row>
    <row r="123" spans="2:22" s="1" customFormat="1" x14ac:dyDescent="0.2">
      <c r="B123" s="38"/>
      <c r="D123" s="41"/>
      <c r="F123" s="39"/>
      <c r="G123" s="40"/>
      <c r="H123" s="37"/>
      <c r="I123" s="154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</row>
    <row r="124" spans="2:22" s="1" customFormat="1" x14ac:dyDescent="0.2">
      <c r="B124" s="38"/>
      <c r="D124" s="41"/>
      <c r="F124" s="39"/>
      <c r="G124" s="40"/>
      <c r="H124" s="37"/>
      <c r="I124" s="154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</row>
    <row r="125" spans="2:22" s="1" customFormat="1" x14ac:dyDescent="0.2">
      <c r="B125" s="38"/>
      <c r="D125" s="41"/>
      <c r="F125" s="39"/>
      <c r="G125" s="40"/>
      <c r="H125" s="37"/>
      <c r="I125" s="154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</row>
    <row r="126" spans="2:22" s="1" customFormat="1" x14ac:dyDescent="0.2">
      <c r="B126" s="38"/>
      <c r="D126" s="41"/>
      <c r="F126" s="39"/>
      <c r="G126" s="40"/>
      <c r="H126" s="37"/>
      <c r="I126" s="154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</row>
    <row r="127" spans="2:22" s="1" customFormat="1" x14ac:dyDescent="0.2">
      <c r="B127" s="38"/>
      <c r="D127" s="41"/>
      <c r="F127" s="39"/>
      <c r="G127" s="40"/>
      <c r="H127" s="37"/>
      <c r="I127" s="154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</row>
    <row r="128" spans="2:22" s="1" customFormat="1" x14ac:dyDescent="0.2">
      <c r="B128" s="38"/>
      <c r="D128" s="41"/>
      <c r="F128" s="39"/>
      <c r="G128" s="40"/>
      <c r="H128" s="37"/>
      <c r="I128" s="154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</row>
    <row r="129" spans="2:22" s="1" customFormat="1" x14ac:dyDescent="0.2">
      <c r="B129" s="38"/>
      <c r="D129" s="41"/>
      <c r="F129" s="39"/>
      <c r="G129" s="40"/>
      <c r="H129" s="37"/>
      <c r="I129" s="154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</row>
    <row r="130" spans="2:22" s="1" customFormat="1" x14ac:dyDescent="0.2">
      <c r="B130" s="38"/>
      <c r="D130" s="41"/>
      <c r="F130" s="39"/>
      <c r="G130" s="40"/>
      <c r="H130" s="37"/>
      <c r="I130" s="154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</row>
    <row r="131" spans="2:22" s="1" customFormat="1" x14ac:dyDescent="0.2">
      <c r="B131" s="38"/>
      <c r="D131" s="41"/>
      <c r="F131" s="39"/>
      <c r="G131" s="40"/>
      <c r="H131" s="37"/>
      <c r="I131" s="154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</row>
    <row r="132" spans="2:22" s="1" customFormat="1" x14ac:dyDescent="0.2">
      <c r="B132" s="38"/>
      <c r="D132" s="41"/>
      <c r="F132" s="39"/>
      <c r="G132" s="40"/>
      <c r="H132" s="37"/>
      <c r="I132" s="154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</row>
    <row r="133" spans="2:22" s="1" customFormat="1" x14ac:dyDescent="0.2">
      <c r="B133" s="38"/>
      <c r="D133" s="41"/>
      <c r="F133" s="39"/>
      <c r="G133" s="40"/>
      <c r="H133" s="37"/>
      <c r="I133" s="154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</row>
    <row r="134" spans="2:22" s="1" customFormat="1" x14ac:dyDescent="0.2">
      <c r="B134" s="38"/>
      <c r="D134" s="41"/>
      <c r="F134" s="39"/>
      <c r="G134" s="40"/>
      <c r="H134" s="37"/>
      <c r="I134" s="154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</row>
    <row r="135" spans="2:22" s="1" customFormat="1" x14ac:dyDescent="0.2">
      <c r="B135" s="38"/>
      <c r="D135" s="41"/>
      <c r="F135" s="39"/>
      <c r="G135" s="40"/>
      <c r="H135" s="37"/>
      <c r="I135" s="154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</row>
    <row r="136" spans="2:22" s="1" customFormat="1" x14ac:dyDescent="0.2">
      <c r="B136" s="38"/>
      <c r="D136" s="41"/>
      <c r="F136" s="39"/>
      <c r="G136" s="40"/>
      <c r="H136" s="37"/>
      <c r="I136" s="154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</row>
    <row r="137" spans="2:22" s="1" customFormat="1" x14ac:dyDescent="0.2">
      <c r="B137" s="38"/>
      <c r="D137" s="41"/>
      <c r="F137" s="39"/>
      <c r="G137" s="40"/>
      <c r="H137" s="37"/>
      <c r="I137" s="154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</row>
    <row r="138" spans="2:22" s="1" customFormat="1" x14ac:dyDescent="0.2">
      <c r="B138" s="38"/>
      <c r="D138" s="41"/>
      <c r="F138" s="39"/>
      <c r="G138" s="40"/>
      <c r="H138" s="37"/>
      <c r="I138" s="154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</row>
    <row r="139" spans="2:22" s="1" customFormat="1" x14ac:dyDescent="0.2">
      <c r="B139" s="38"/>
      <c r="D139" s="41"/>
      <c r="F139" s="39"/>
      <c r="G139" s="40"/>
      <c r="H139" s="37"/>
      <c r="I139" s="154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</row>
    <row r="140" spans="2:22" s="1" customFormat="1" x14ac:dyDescent="0.2">
      <c r="B140" s="38"/>
      <c r="D140" s="41"/>
      <c r="F140" s="39"/>
      <c r="G140" s="40"/>
      <c r="H140" s="37"/>
      <c r="I140" s="154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</row>
    <row r="141" spans="2:22" s="1" customFormat="1" x14ac:dyDescent="0.2">
      <c r="B141" s="38"/>
      <c r="D141" s="41"/>
      <c r="F141" s="39"/>
      <c r="G141" s="40"/>
      <c r="H141" s="37"/>
      <c r="I141" s="154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</row>
    <row r="142" spans="2:22" s="1" customFormat="1" x14ac:dyDescent="0.2">
      <c r="B142" s="38"/>
      <c r="D142" s="41"/>
      <c r="F142" s="39"/>
      <c r="G142" s="40"/>
      <c r="H142" s="37"/>
      <c r="I142" s="154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</row>
    <row r="143" spans="2:22" s="1" customFormat="1" x14ac:dyDescent="0.2">
      <c r="B143" s="38"/>
      <c r="D143" s="41"/>
      <c r="F143" s="39"/>
      <c r="G143" s="40"/>
      <c r="H143" s="37"/>
      <c r="I143" s="154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</row>
    <row r="144" spans="2:22" s="1" customFormat="1" x14ac:dyDescent="0.2">
      <c r="B144" s="38"/>
      <c r="D144" s="41"/>
      <c r="F144" s="39"/>
      <c r="G144" s="40"/>
      <c r="H144" s="37"/>
      <c r="I144" s="154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</row>
    <row r="145" spans="2:22" s="1" customFormat="1" x14ac:dyDescent="0.2">
      <c r="B145" s="38"/>
      <c r="D145" s="41"/>
      <c r="F145" s="39"/>
      <c r="G145" s="40"/>
      <c r="H145" s="37"/>
      <c r="I145" s="154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</row>
    <row r="146" spans="2:22" s="1" customFormat="1" x14ac:dyDescent="0.2">
      <c r="B146" s="38"/>
      <c r="D146" s="41"/>
      <c r="F146" s="39"/>
      <c r="G146" s="40"/>
      <c r="H146" s="37"/>
      <c r="I146" s="154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</row>
    <row r="147" spans="2:22" s="1" customFormat="1" x14ac:dyDescent="0.2">
      <c r="B147" s="38"/>
      <c r="D147" s="41"/>
      <c r="F147" s="39"/>
      <c r="G147" s="40"/>
      <c r="H147" s="37"/>
      <c r="I147" s="154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</row>
    <row r="148" spans="2:22" s="1" customFormat="1" x14ac:dyDescent="0.2">
      <c r="B148" s="38"/>
      <c r="D148" s="41"/>
      <c r="F148" s="39"/>
      <c r="G148" s="40"/>
      <c r="H148" s="37"/>
      <c r="I148" s="154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</row>
    <row r="149" spans="2:22" s="1" customFormat="1" x14ac:dyDescent="0.2">
      <c r="B149" s="38"/>
      <c r="D149" s="41"/>
      <c r="F149" s="39"/>
      <c r="G149" s="40"/>
      <c r="H149" s="37"/>
      <c r="I149" s="154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</row>
    <row r="150" spans="2:22" s="1" customFormat="1" x14ac:dyDescent="0.2">
      <c r="B150" s="38"/>
      <c r="D150" s="41"/>
      <c r="F150" s="39"/>
      <c r="G150" s="40"/>
      <c r="H150" s="37"/>
      <c r="I150" s="154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</row>
    <row r="151" spans="2:22" s="1" customFormat="1" x14ac:dyDescent="0.2">
      <c r="B151" s="38"/>
      <c r="D151" s="41"/>
      <c r="F151" s="39"/>
      <c r="G151" s="40"/>
      <c r="H151" s="37"/>
      <c r="I151" s="154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</row>
    <row r="152" spans="2:22" s="1" customFormat="1" x14ac:dyDescent="0.2">
      <c r="B152" s="38"/>
      <c r="D152" s="41"/>
      <c r="F152" s="39"/>
      <c r="G152" s="40"/>
      <c r="H152" s="37"/>
      <c r="I152" s="154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</row>
    <row r="153" spans="2:22" s="1" customFormat="1" x14ac:dyDescent="0.2">
      <c r="B153" s="38"/>
      <c r="D153" s="41"/>
      <c r="F153" s="39"/>
      <c r="G153" s="40"/>
      <c r="H153" s="37"/>
      <c r="I153" s="154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</row>
    <row r="154" spans="2:22" s="1" customFormat="1" x14ac:dyDescent="0.2">
      <c r="B154" s="38"/>
      <c r="D154" s="41"/>
      <c r="F154" s="39"/>
      <c r="G154" s="40"/>
      <c r="H154" s="37"/>
      <c r="I154" s="154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</row>
    <row r="155" spans="2:22" s="1" customFormat="1" x14ac:dyDescent="0.2">
      <c r="B155" s="38"/>
      <c r="D155" s="41"/>
      <c r="F155" s="39"/>
      <c r="G155" s="40"/>
      <c r="H155" s="37"/>
      <c r="I155" s="154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</row>
    <row r="156" spans="2:22" s="1" customFormat="1" x14ac:dyDescent="0.2">
      <c r="B156" s="38"/>
      <c r="D156" s="41"/>
      <c r="F156" s="39"/>
      <c r="G156" s="40"/>
      <c r="H156" s="37"/>
      <c r="I156" s="154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</row>
    <row r="157" spans="2:22" s="1" customFormat="1" x14ac:dyDescent="0.2">
      <c r="B157" s="38"/>
      <c r="D157" s="41"/>
      <c r="F157" s="39"/>
      <c r="G157" s="40"/>
      <c r="H157" s="37"/>
      <c r="I157" s="154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</row>
    <row r="158" spans="2:22" s="1" customFormat="1" x14ac:dyDescent="0.2">
      <c r="B158" s="38"/>
      <c r="D158" s="41"/>
      <c r="F158" s="39"/>
      <c r="G158" s="40"/>
      <c r="H158" s="37"/>
      <c r="I158" s="154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</row>
    <row r="159" spans="2:22" s="1" customFormat="1" x14ac:dyDescent="0.2">
      <c r="B159" s="38"/>
      <c r="D159" s="41"/>
      <c r="F159" s="39"/>
      <c r="G159" s="40"/>
      <c r="H159" s="37"/>
      <c r="I159" s="154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</row>
    <row r="160" spans="2:22" s="1" customFormat="1" x14ac:dyDescent="0.2">
      <c r="B160" s="38"/>
      <c r="D160" s="41"/>
      <c r="F160" s="39"/>
      <c r="G160" s="40"/>
      <c r="H160" s="37"/>
      <c r="I160" s="154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</row>
    <row r="161" spans="2:22" s="1" customFormat="1" x14ac:dyDescent="0.2">
      <c r="B161" s="38"/>
      <c r="D161" s="41"/>
      <c r="F161" s="39"/>
      <c r="G161" s="40"/>
      <c r="H161" s="37"/>
      <c r="I161" s="154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</row>
    <row r="162" spans="2:22" s="1" customFormat="1" x14ac:dyDescent="0.2">
      <c r="B162" s="38"/>
      <c r="D162" s="41"/>
      <c r="F162" s="39"/>
      <c r="G162" s="40"/>
      <c r="H162" s="37"/>
      <c r="I162" s="154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</row>
    <row r="163" spans="2:22" s="1" customFormat="1" x14ac:dyDescent="0.2">
      <c r="B163" s="38"/>
      <c r="D163" s="41"/>
      <c r="F163" s="39"/>
      <c r="G163" s="40"/>
      <c r="H163" s="37"/>
      <c r="I163" s="154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</row>
    <row r="164" spans="2:22" s="1" customFormat="1" x14ac:dyDescent="0.2">
      <c r="B164" s="38"/>
      <c r="D164" s="41"/>
      <c r="F164" s="39"/>
      <c r="G164" s="40"/>
      <c r="H164" s="37"/>
      <c r="I164" s="154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</row>
    <row r="165" spans="2:22" s="1" customFormat="1" x14ac:dyDescent="0.2">
      <c r="B165" s="38"/>
      <c r="D165" s="41"/>
      <c r="F165" s="39"/>
      <c r="G165" s="40"/>
      <c r="H165" s="37"/>
      <c r="I165" s="154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</row>
  </sheetData>
  <mergeCells count="22">
    <mergeCell ref="F48:H48"/>
    <mergeCell ref="F49:H50"/>
    <mergeCell ref="D63:G63"/>
    <mergeCell ref="D64:E64"/>
    <mergeCell ref="E51:G51"/>
    <mergeCell ref="D58:G58"/>
    <mergeCell ref="D59:G59"/>
    <mergeCell ref="D60:G60"/>
    <mergeCell ref="D62:G62"/>
    <mergeCell ref="D2:H2"/>
    <mergeCell ref="A11:H11"/>
    <mergeCell ref="F45:H45"/>
    <mergeCell ref="F44:H44"/>
    <mergeCell ref="F43:H43"/>
    <mergeCell ref="B66:D68"/>
    <mergeCell ref="B70:D76"/>
    <mergeCell ref="F73:H73"/>
    <mergeCell ref="F74:H75"/>
    <mergeCell ref="F76:H76"/>
    <mergeCell ref="F67:H67"/>
    <mergeCell ref="F68:H68"/>
    <mergeCell ref="F69:H69"/>
  </mergeCells>
  <conditionalFormatting sqref="D63:H63 G64:H66">
    <cfRule type="expression" dxfId="5" priority="4" stopIfTrue="1">
      <formula>$D$12&lt;&gt;0</formula>
    </cfRule>
  </conditionalFormatting>
  <conditionalFormatting sqref="D60:G60">
    <cfRule type="expression" dxfId="4" priority="6" stopIfTrue="1">
      <formula>$D$12&lt;&gt;0</formula>
    </cfRule>
  </conditionalFormatting>
  <conditionalFormatting sqref="D62:H62">
    <cfRule type="expression" dxfId="3" priority="7" stopIfTrue="1">
      <formula>$D$12&lt;&gt;0</formula>
    </cfRule>
  </conditionalFormatting>
  <conditionalFormatting sqref="F64">
    <cfRule type="expression" dxfId="2" priority="3" stopIfTrue="1">
      <formula>$D$12&lt;&gt;0</formula>
    </cfRule>
  </conditionalFormatting>
  <conditionalFormatting sqref="H53:H57">
    <cfRule type="cellIs" dxfId="1" priority="1" stopIfTrue="1" operator="between">
      <formula>$D53</formula>
      <formula>$F53</formula>
    </cfRule>
  </conditionalFormatting>
  <conditionalFormatting sqref="H60">
    <cfRule type="expression" dxfId="0" priority="2" stopIfTrue="1">
      <formula>$D$10&lt;&gt;0</formula>
    </cfRule>
  </conditionalFormatting>
  <printOptions horizontalCentered="1"/>
  <pageMargins left="0.78740157480314965" right="0.19685039370078741" top="0.78740157480314965" bottom="0.78740157480314965" header="0.51181102362204722" footer="0.51181102362204722"/>
  <pageSetup paperSize="9" scale="65" orientation="portrait" horizontalDpi="4294967294" verticalDpi="300" r:id="rId1"/>
  <headerFooter alignWithMargins="0">
    <oddFooter>&amp;L&amp;A&amp;RPágina &amp;P de &amp;N</oddFooter>
  </headerFooter>
  <rowBreaks count="1" manualBreakCount="1">
    <brk id="41" max="7" man="1"/>
  </rowBreaks>
  <ignoredErrors>
    <ignoredError sqref="B33:D34 B27:D31 B26:D26" formula="1"/>
    <ignoredError sqref="H41" evalError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9"/>
  <sheetViews>
    <sheetView view="pageBreakPreview" topLeftCell="A5" zoomScale="105" zoomScaleNormal="90" zoomScaleSheetLayoutView="105" workbookViewId="0">
      <selection activeCell="K14" sqref="K14"/>
    </sheetView>
  </sheetViews>
  <sheetFormatPr defaultRowHeight="14.25" x14ac:dyDescent="0.2"/>
  <cols>
    <col min="1" max="1" width="6.28515625" style="148" customWidth="1"/>
    <col min="2" max="2" width="39.140625" style="126" customWidth="1"/>
    <col min="3" max="3" width="15.28515625" style="149" customWidth="1"/>
    <col min="4" max="4" width="10.7109375" style="123" customWidth="1"/>
    <col min="5" max="5" width="9.28515625" style="123" customWidth="1"/>
    <col min="6" max="6" width="9" style="124" customWidth="1"/>
    <col min="7" max="7" width="10.140625" style="126" customWidth="1"/>
    <col min="8" max="16384" width="9.140625" style="118"/>
  </cols>
  <sheetData>
    <row r="1" spans="1:16" ht="36.75" customHeight="1" x14ac:dyDescent="0.3">
      <c r="A1" s="216"/>
      <c r="B1" s="216"/>
      <c r="C1" s="216"/>
      <c r="D1" s="216"/>
      <c r="E1" s="216"/>
      <c r="F1" s="216"/>
      <c r="G1" s="216"/>
      <c r="H1" s="216"/>
      <c r="I1" s="216"/>
      <c r="J1" s="216"/>
      <c r="K1" s="117"/>
      <c r="L1" s="117"/>
      <c r="M1" s="117"/>
      <c r="N1" s="117"/>
      <c r="O1" s="117"/>
      <c r="P1" s="117"/>
    </row>
    <row r="2" spans="1:16" ht="33.75" customHeight="1" x14ac:dyDescent="0.2">
      <c r="A2" s="217"/>
      <c r="B2" s="217"/>
      <c r="C2" s="217"/>
      <c r="D2" s="217"/>
      <c r="E2" s="217"/>
      <c r="F2" s="217"/>
      <c r="G2" s="217"/>
      <c r="H2" s="217"/>
      <c r="I2" s="217"/>
      <c r="J2" s="217"/>
      <c r="K2" s="119"/>
      <c r="L2" s="119"/>
      <c r="M2" s="119"/>
      <c r="N2" s="119"/>
      <c r="O2" s="119"/>
      <c r="P2" s="119"/>
    </row>
    <row r="3" spans="1:16" ht="12.4" customHeight="1" x14ac:dyDescent="0.2">
      <c r="A3" s="120" t="str">
        <f>'Planilha orçamentária'!A4</f>
        <v>Proprietário: PREFEITURA MUNICIPAL DE CORDEIRÓPOLIS</v>
      </c>
      <c r="B3" s="121"/>
      <c r="C3" s="122"/>
      <c r="G3" s="125"/>
      <c r="H3" s="125"/>
    </row>
    <row r="4" spans="1:16" ht="12.4" customHeight="1" x14ac:dyDescent="0.2">
      <c r="A4" s="120" t="str">
        <f>'Planilha orçamentária'!A5</f>
        <v>Obra : GALERIA DE AGUAS PLUVIAIS</v>
      </c>
      <c r="B4" s="121"/>
      <c r="C4" s="122"/>
      <c r="G4" s="125"/>
      <c r="H4" s="125"/>
    </row>
    <row r="5" spans="1:16" x14ac:dyDescent="0.2">
      <c r="A5" s="120" t="str">
        <f>'Planilha orçamentária'!A6</f>
        <v>Local : DISTRITO INDUSTRIAL III - LOTEAMENTO PEDRO BOLDRINI - MUNICÍPIO DE CORDEIRÓPOLIS</v>
      </c>
      <c r="B5" s="121"/>
      <c r="C5" s="123"/>
    </row>
    <row r="6" spans="1:16" x14ac:dyDescent="0.2">
      <c r="A6" s="127"/>
      <c r="B6" s="121"/>
      <c r="C6" s="123"/>
    </row>
    <row r="7" spans="1:16" ht="15.2" customHeight="1" x14ac:dyDescent="0.2">
      <c r="A7" s="209" t="s">
        <v>23</v>
      </c>
      <c r="B7" s="209"/>
      <c r="C7" s="209"/>
      <c r="D7" s="209"/>
      <c r="E7" s="209"/>
      <c r="F7" s="209"/>
      <c r="G7" s="209"/>
      <c r="H7" s="209"/>
      <c r="I7" s="209"/>
      <c r="J7" s="209"/>
      <c r="K7" s="209"/>
      <c r="L7" s="209"/>
    </row>
    <row r="8" spans="1:16" ht="15" thickBot="1" x14ac:dyDescent="0.25">
      <c r="A8" s="128"/>
      <c r="B8" s="128"/>
      <c r="C8" s="128"/>
      <c r="D8" s="128"/>
      <c r="E8" s="128"/>
      <c r="F8" s="128"/>
    </row>
    <row r="9" spans="1:16" s="129" customFormat="1" ht="14.1" customHeight="1" x14ac:dyDescent="0.25">
      <c r="A9" s="218" t="s">
        <v>57</v>
      </c>
      <c r="B9" s="218" t="s">
        <v>24</v>
      </c>
      <c r="C9" s="221" t="s">
        <v>28</v>
      </c>
      <c r="D9" s="224" t="s">
        <v>29</v>
      </c>
      <c r="E9" s="210" t="s">
        <v>58</v>
      </c>
      <c r="F9" s="211"/>
      <c r="G9" s="210" t="s">
        <v>59</v>
      </c>
      <c r="H9" s="211"/>
      <c r="I9" s="210" t="s">
        <v>60</v>
      </c>
      <c r="J9" s="211"/>
      <c r="K9" s="210" t="s">
        <v>61</v>
      </c>
      <c r="L9" s="211"/>
    </row>
    <row r="10" spans="1:16" s="126" customFormat="1" ht="15.6" customHeight="1" x14ac:dyDescent="0.2">
      <c r="A10" s="219"/>
      <c r="B10" s="219"/>
      <c r="C10" s="222"/>
      <c r="D10" s="225"/>
      <c r="E10" s="212"/>
      <c r="F10" s="213"/>
      <c r="G10" s="212"/>
      <c r="H10" s="213"/>
      <c r="I10" s="212"/>
      <c r="J10" s="213"/>
      <c r="K10" s="212"/>
      <c r="L10" s="213"/>
    </row>
    <row r="11" spans="1:16" s="126" customFormat="1" ht="15.6" customHeight="1" x14ac:dyDescent="0.2">
      <c r="A11" s="220"/>
      <c r="B11" s="220"/>
      <c r="C11" s="223"/>
      <c r="D11" s="226"/>
      <c r="E11" s="130" t="s">
        <v>25</v>
      </c>
      <c r="F11" s="131" t="s">
        <v>26</v>
      </c>
      <c r="G11" s="130" t="s">
        <v>25</v>
      </c>
      <c r="H11" s="131" t="s">
        <v>26</v>
      </c>
      <c r="I11" s="130" t="s">
        <v>25</v>
      </c>
      <c r="J11" s="131" t="s">
        <v>26</v>
      </c>
      <c r="K11" s="130" t="s">
        <v>25</v>
      </c>
      <c r="L11" s="131" t="s">
        <v>26</v>
      </c>
    </row>
    <row r="12" spans="1:16" s="126" customFormat="1" ht="16.5" x14ac:dyDescent="0.3">
      <c r="A12" s="132">
        <v>1</v>
      </c>
      <c r="B12" s="132" t="s">
        <v>22</v>
      </c>
      <c r="C12" s="164">
        <f>'Planilha orçamentária'!H23*(1+'Planilha orçamentária'!E41)</f>
        <v>16416.131793287772</v>
      </c>
      <c r="D12" s="133">
        <f>C12/$C$17</f>
        <v>3.5911311698146264E-2</v>
      </c>
      <c r="E12" s="134">
        <v>30</v>
      </c>
      <c r="F12" s="135">
        <f>E12</f>
        <v>30</v>
      </c>
      <c r="G12" s="134">
        <v>35</v>
      </c>
      <c r="H12" s="135">
        <f>F12+G12</f>
        <v>65</v>
      </c>
      <c r="I12" s="134">
        <v>15</v>
      </c>
      <c r="J12" s="135">
        <f>H12+I12</f>
        <v>80</v>
      </c>
      <c r="K12" s="134">
        <v>20</v>
      </c>
      <c r="L12" s="135">
        <f>J12+K12</f>
        <v>100</v>
      </c>
    </row>
    <row r="13" spans="1:16" s="126" customFormat="1" ht="15.6" customHeight="1" x14ac:dyDescent="0.3">
      <c r="A13" s="132"/>
      <c r="B13" s="132"/>
      <c r="C13" s="163"/>
      <c r="D13" s="136"/>
      <c r="E13" s="134"/>
      <c r="F13" s="135"/>
      <c r="G13" s="134"/>
      <c r="H13" s="135"/>
      <c r="I13" s="134"/>
      <c r="J13" s="135"/>
      <c r="K13" s="134"/>
      <c r="L13" s="135"/>
    </row>
    <row r="14" spans="1:16" s="126" customFormat="1" ht="15.6" customHeight="1" x14ac:dyDescent="0.3">
      <c r="A14" s="132">
        <v>2</v>
      </c>
      <c r="B14" s="132" t="str">
        <f>'Planilha orçamentária'!D25</f>
        <v>REDE DE DRENAGEM DE ÁGUAS PLUVIAIS</v>
      </c>
      <c r="C14" s="164">
        <f>'Planilha orçamentária'!H38*(1+'Planilha orçamentária'!E41)</f>
        <v>440713.69769537362</v>
      </c>
      <c r="D14" s="133">
        <f>C14/$C$17</f>
        <v>0.96408868830185379</v>
      </c>
      <c r="E14" s="134">
        <v>10</v>
      </c>
      <c r="F14" s="135">
        <f>E14</f>
        <v>10</v>
      </c>
      <c r="G14" s="134">
        <v>45</v>
      </c>
      <c r="H14" s="135">
        <f>F14+G14</f>
        <v>55</v>
      </c>
      <c r="I14" s="134">
        <v>20</v>
      </c>
      <c r="J14" s="135">
        <f>H14+I14</f>
        <v>75</v>
      </c>
      <c r="K14" s="134">
        <v>25</v>
      </c>
      <c r="L14" s="135">
        <f>J14+K14</f>
        <v>100</v>
      </c>
    </row>
    <row r="15" spans="1:16" s="126" customFormat="1" ht="15.6" customHeight="1" x14ac:dyDescent="0.3">
      <c r="A15" s="132"/>
      <c r="B15" s="132"/>
      <c r="C15" s="163"/>
      <c r="D15" s="136"/>
      <c r="E15" s="134"/>
      <c r="F15" s="135"/>
      <c r="G15" s="134"/>
      <c r="H15" s="135"/>
      <c r="I15" s="134"/>
      <c r="J15" s="135"/>
      <c r="K15" s="134"/>
      <c r="L15" s="135"/>
    </row>
    <row r="16" spans="1:16" ht="16.5" x14ac:dyDescent="0.3">
      <c r="A16" s="137"/>
      <c r="B16" s="138"/>
      <c r="C16" s="165">
        <f>SUM(C12:C15)</f>
        <v>457129.82948866137</v>
      </c>
      <c r="D16" s="139"/>
      <c r="E16" s="134"/>
      <c r="F16" s="135"/>
      <c r="G16" s="134"/>
      <c r="H16" s="135"/>
      <c r="I16" s="134"/>
      <c r="J16" s="135"/>
      <c r="K16" s="134"/>
      <c r="L16" s="135"/>
    </row>
    <row r="17" spans="1:12" x14ac:dyDescent="0.2">
      <c r="A17" s="140"/>
      <c r="B17" s="141" t="s">
        <v>27</v>
      </c>
      <c r="C17" s="142">
        <f>C16</f>
        <v>457129.82948866137</v>
      </c>
      <c r="D17" s="143">
        <f>SUM(D12:D15)</f>
        <v>1</v>
      </c>
      <c r="E17" s="144">
        <f>SUMPRODUCT(E12:E15,$D$12:$D$15)/100</f>
        <v>0.10718226233962927</v>
      </c>
      <c r="F17" s="145">
        <f>E17</f>
        <v>0.10718226233962927</v>
      </c>
      <c r="G17" s="144">
        <f>SUMPRODUCT(G12:G15,$D$12:$D$15)/100</f>
        <v>0.44640886883018538</v>
      </c>
      <c r="H17" s="145">
        <f>F17+G17</f>
        <v>0.55359113116981462</v>
      </c>
      <c r="I17" s="144">
        <f>SUMPRODUCT(I12:I15,$D$12:$D$15)/100</f>
        <v>0.1982044344150927</v>
      </c>
      <c r="J17" s="145">
        <f>H17+I17</f>
        <v>0.75179556558490734</v>
      </c>
      <c r="K17" s="144">
        <f>SUMPRODUCT(K12:K15,$D$12:$D$15)/100</f>
        <v>0.24820443441509274</v>
      </c>
      <c r="L17" s="145">
        <f>J17+K17</f>
        <v>1</v>
      </c>
    </row>
    <row r="18" spans="1:12" ht="14.1" customHeight="1" thickBot="1" x14ac:dyDescent="0.25">
      <c r="A18" s="140"/>
      <c r="B18" s="141" t="s">
        <v>62</v>
      </c>
      <c r="C18" s="146"/>
      <c r="D18" s="147"/>
      <c r="E18" s="214">
        <f>E17*$C$17</f>
        <v>48996.209307523699</v>
      </c>
      <c r="F18" s="215"/>
      <c r="G18" s="214">
        <f>G17*$C$17</f>
        <v>204066.81009056885</v>
      </c>
      <c r="H18" s="215"/>
      <c r="I18" s="214">
        <f>I17*$C$17</f>
        <v>90605.159308067887</v>
      </c>
      <c r="J18" s="215"/>
      <c r="K18" s="214">
        <f>K17*$C$17</f>
        <v>113461.65078250098</v>
      </c>
      <c r="L18" s="215"/>
    </row>
    <row r="20" spans="1:12" x14ac:dyDescent="0.2">
      <c r="F20" s="186"/>
      <c r="G20" s="186"/>
      <c r="H20" s="186"/>
    </row>
    <row r="21" spans="1:12" x14ac:dyDescent="0.2">
      <c r="F21" s="186"/>
      <c r="G21" s="186"/>
      <c r="H21" s="186"/>
    </row>
    <row r="22" spans="1:12" x14ac:dyDescent="0.2">
      <c r="F22" s="186" t="s">
        <v>40</v>
      </c>
      <c r="G22" s="186"/>
      <c r="H22" s="186"/>
    </row>
    <row r="23" spans="1:12" x14ac:dyDescent="0.2">
      <c r="F23" s="207" t="s">
        <v>30</v>
      </c>
      <c r="G23" s="208"/>
      <c r="H23" s="208"/>
    </row>
    <row r="24" spans="1:12" x14ac:dyDescent="0.2">
      <c r="F24" s="188" t="s">
        <v>41</v>
      </c>
      <c r="G24" s="208"/>
      <c r="H24" s="208"/>
    </row>
    <row r="25" spans="1:12" x14ac:dyDescent="0.2">
      <c r="F25" s="80"/>
      <c r="G25" s="150"/>
      <c r="H25" s="74"/>
    </row>
    <row r="99" spans="3:8" s="148" customFormat="1" ht="90" customHeight="1" x14ac:dyDescent="0.2">
      <c r="C99" s="151"/>
      <c r="D99" s="123"/>
      <c r="E99" s="123"/>
      <c r="F99" s="152"/>
      <c r="H99" s="153"/>
    </row>
  </sheetData>
  <sheetProtection selectLockedCells="1" selectUnlockedCells="1"/>
  <mergeCells count="20">
    <mergeCell ref="A1:J1"/>
    <mergeCell ref="A2:J2"/>
    <mergeCell ref="A9:A11"/>
    <mergeCell ref="B9:B11"/>
    <mergeCell ref="C9:C11"/>
    <mergeCell ref="D9:D11"/>
    <mergeCell ref="E9:F10"/>
    <mergeCell ref="G9:H10"/>
    <mergeCell ref="I9:J10"/>
    <mergeCell ref="F21:H21"/>
    <mergeCell ref="F22:H22"/>
    <mergeCell ref="F23:H23"/>
    <mergeCell ref="F24:H24"/>
    <mergeCell ref="A7:L7"/>
    <mergeCell ref="K9:L10"/>
    <mergeCell ref="E18:F18"/>
    <mergeCell ref="G18:H18"/>
    <mergeCell ref="I18:J18"/>
    <mergeCell ref="K18:L18"/>
    <mergeCell ref="F20:H20"/>
  </mergeCells>
  <printOptions horizontalCentered="1"/>
  <pageMargins left="0.11805555555555555" right="0.27569444444444446" top="0.6694444444444444" bottom="0.39375000000000004" header="0.51180555555555551" footer="0.11805555555555555"/>
  <pageSetup paperSize="77" scale="66" firstPageNumber="0" orientation="landscape" horizontalDpi="300" verticalDpi="300" r:id="rId1"/>
  <headerFooter alignWithMargins="0">
    <oddFooter>&amp;L&amp;A&amp;RPágina &amp;P de &amp;N</oddFooter>
  </headerFooter>
  <ignoredErrors>
    <ignoredError sqref="A17:D17 A12:C13 A16:B16 H17 F17 J17 A15:C15 B14:C14" formula="1"/>
    <ignoredError sqref="D12:K13 D14:K15 D16:K16" evalError="1" formula="1"/>
    <ignoredError sqref="L12:L13 D18:L18 L17 L14:L15 L16" evalErro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8</vt:i4>
      </vt:variant>
    </vt:vector>
  </HeadingPairs>
  <TitlesOfParts>
    <vt:vector size="10" baseType="lpstr">
      <vt:lpstr>Planilha orçamentária</vt:lpstr>
      <vt:lpstr>Cronograma</vt:lpstr>
      <vt:lpstr>Cronograma!__xlnm_Print_Area</vt:lpstr>
      <vt:lpstr>Cronograma!__xlnm_Print_Titles</vt:lpstr>
      <vt:lpstr>Cronograma!Area_de_impressao</vt:lpstr>
      <vt:lpstr>'Planilha orçamentária'!Area_de_impressao</vt:lpstr>
      <vt:lpstr>Cronograma!Excel_BuiltIn_Print_Area</vt:lpstr>
      <vt:lpstr>Cronograma!Excel_BuiltIn_Print_Titles</vt:lpstr>
      <vt:lpstr>Cronograma!Titulos_de_impressao</vt:lpstr>
      <vt:lpstr>'Planilha orçamentária'!Titulos_de_impressao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alexgaino</cp:lastModifiedBy>
  <cp:lastPrinted>2010-07-16T20:26:47Z</cp:lastPrinted>
  <dcterms:created xsi:type="dcterms:W3CDTF">2009-10-15T12:59:53Z</dcterms:created>
  <dcterms:modified xsi:type="dcterms:W3CDTF">2015-04-28T21:06:51Z</dcterms:modified>
</cp:coreProperties>
</file>