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795" windowHeight="9570"/>
  </bookViews>
  <sheets>
    <sheet name="Planilha orçamentária" sheetId="1" r:id="rId1"/>
    <sheet name="Cronograma" sheetId="16" r:id="rId2"/>
    <sheet name="Composições" sheetId="19" state="hidden" r:id="rId3"/>
  </sheets>
  <externalReferences>
    <externalReference r:id="rId4"/>
  </externalReferences>
  <definedNames>
    <definedName name="_xlnm.Print_Area" localSheetId="1">Cronograma!$A$1:$I$26</definedName>
    <definedName name="_xlnm.Print_Area" localSheetId="0">'Planilha orçamentária'!$A$1:$I$51</definedName>
    <definedName name="Cronograma1">#REF!</definedName>
    <definedName name="Fl_01" localSheetId="1">#REF!</definedName>
    <definedName name="Fl_01">#REF!</definedName>
    <definedName name="pla">#REF!</definedName>
    <definedName name="planilha">#REF!</definedName>
    <definedName name="_xlnm.Print_Titles" localSheetId="1">Cronograma!$1:$6</definedName>
    <definedName name="_xlnm.Print_Titles" localSheetId="0">'Planilha orçamentária'!$1:$11</definedName>
  </definedNames>
  <calcPr calcId="124519" iterateDelta="1E-4"/>
</workbook>
</file>

<file path=xl/calcChain.xml><?xml version="1.0" encoding="utf-8"?>
<calcChain xmlns="http://schemas.openxmlformats.org/spreadsheetml/2006/main">
  <c r="F13" i="16"/>
  <c r="Q55" i="19"/>
  <c r="Q54"/>
  <c r="Q53"/>
  <c r="Q52"/>
  <c r="Q44"/>
  <c r="Q43"/>
  <c r="Q42"/>
  <c r="Q41"/>
  <c r="Q40"/>
  <c r="Q29"/>
  <c r="Q28"/>
  <c r="Q27"/>
  <c r="Q26"/>
  <c r="Q25"/>
  <c r="Q14"/>
  <c r="Q13"/>
  <c r="Q12"/>
  <c r="Q11"/>
  <c r="Q10"/>
  <c r="F10"/>
  <c r="G10"/>
  <c r="C13"/>
  <c r="E6" s="1"/>
  <c r="G6" s="1"/>
  <c r="A24" i="1"/>
  <c r="C34" s="1"/>
  <c r="B11" i="16"/>
  <c r="A25" i="1"/>
  <c r="C27"/>
  <c r="C28"/>
  <c r="C29"/>
  <c r="C30"/>
  <c r="C31"/>
  <c r="C18"/>
  <c r="C19"/>
  <c r="M56" i="19"/>
  <c r="O50" s="1"/>
  <c r="Q50" s="1"/>
  <c r="Q32"/>
  <c r="M45"/>
  <c r="O38" s="1"/>
  <c r="Q38" s="1"/>
  <c r="Q15"/>
  <c r="C13" i="16"/>
  <c r="C11"/>
  <c r="B9"/>
  <c r="A9"/>
  <c r="C22" i="1"/>
  <c r="A36"/>
  <c r="A13" i="16"/>
  <c r="C38" i="1"/>
  <c r="B13" i="16"/>
  <c r="A3"/>
  <c r="A2"/>
  <c r="A1"/>
  <c r="F11"/>
  <c r="H11"/>
  <c r="H13"/>
  <c r="F9"/>
  <c r="H9" s="1"/>
  <c r="A11"/>
  <c r="C9" l="1"/>
  <c r="C15" s="1"/>
  <c r="C16" s="1"/>
  <c r="D11" s="1"/>
  <c r="Q56" i="19"/>
  <c r="Q57" s="1"/>
  <c r="G13"/>
  <c r="Q45"/>
  <c r="Q46" s="1"/>
  <c r="D13" i="16"/>
  <c r="P9" i="19" l="1"/>
  <c r="Q9" s="1"/>
  <c r="P24"/>
  <c r="Q24" s="1"/>
  <c r="P23"/>
  <c r="Q23" s="1"/>
  <c r="P8"/>
  <c r="Q8" s="1"/>
  <c r="D9" i="16"/>
  <c r="E16" s="1"/>
  <c r="D16" l="1"/>
  <c r="G16"/>
  <c r="G17" s="1"/>
  <c r="M33" i="19"/>
  <c r="M16"/>
  <c r="F16" i="16"/>
  <c r="E17"/>
  <c r="O21" i="19" l="1"/>
  <c r="Q21" s="1"/>
  <c r="Q33"/>
  <c r="Q34" s="1"/>
  <c r="F9" s="1"/>
  <c r="G9" s="1"/>
  <c r="Q16"/>
  <c r="Q17" s="1"/>
  <c r="F8" s="1"/>
  <c r="G8" s="1"/>
  <c r="O6"/>
  <c r="Q6" s="1"/>
  <c r="H16" i="16"/>
  <c r="C12" i="19" l="1"/>
  <c r="G12" l="1"/>
  <c r="G14" s="1"/>
  <c r="E12"/>
</calcChain>
</file>

<file path=xl/sharedStrings.xml><?xml version="1.0" encoding="utf-8"?>
<sst xmlns="http://schemas.openxmlformats.org/spreadsheetml/2006/main" count="238" uniqueCount="108">
  <si>
    <t xml:space="preserve">PLANILHA ORÇAMENTÁRIA </t>
  </si>
  <si>
    <t>Item</t>
  </si>
  <si>
    <t>UN</t>
  </si>
  <si>
    <t>Preço Unit.</t>
  </si>
  <si>
    <t>1.1</t>
  </si>
  <si>
    <t>1.2</t>
  </si>
  <si>
    <t>1.3</t>
  </si>
  <si>
    <t>TOTAL ITEM</t>
  </si>
  <si>
    <t>TOTAL GERAL</t>
  </si>
  <si>
    <t>TOTAL</t>
  </si>
  <si>
    <t>MATERIAL</t>
  </si>
  <si>
    <t>Descrição</t>
  </si>
  <si>
    <t>CRONOGRAMA FÍSICO FINANCEIRO</t>
  </si>
  <si>
    <t>DESCRIÇÃO DOS SERVIÇOS</t>
  </si>
  <si>
    <t>SIMPL.%</t>
  </si>
  <si>
    <t>ACUM. %</t>
  </si>
  <si>
    <t>Total da Obra</t>
  </si>
  <si>
    <t>Totais de cada mês</t>
  </si>
  <si>
    <t>VALOR TOTAL SERVIÇOS (R$)</t>
  </si>
  <si>
    <t>PESO          %</t>
  </si>
  <si>
    <t>Proprietário: PREFEITURA MUNICIPAL DE CORDEIRÓPOLIS</t>
  </si>
  <si>
    <t>1.5</t>
  </si>
  <si>
    <t>1.6</t>
  </si>
  <si>
    <t>1.7</t>
  </si>
  <si>
    <t>1.8</t>
  </si>
  <si>
    <t>1.9</t>
  </si>
  <si>
    <t>L</t>
  </si>
  <si>
    <t>Local : MUNICÍPIO DE CORDEIRÓPOLIS/SP</t>
  </si>
  <si>
    <t xml:space="preserve">Quant. </t>
  </si>
  <si>
    <t>1.4</t>
  </si>
  <si>
    <t>SERVIÇO</t>
  </si>
  <si>
    <t>Unidade</t>
  </si>
  <si>
    <t>MO</t>
  </si>
  <si>
    <t>Código</t>
  </si>
  <si>
    <t>Coeficiente</t>
  </si>
  <si>
    <t>Preço</t>
  </si>
  <si>
    <t>Sub Total</t>
  </si>
  <si>
    <t>H</t>
  </si>
  <si>
    <t>Mão Obra:</t>
  </si>
  <si>
    <t>*LS:</t>
  </si>
  <si>
    <t>SubMO:</t>
  </si>
  <si>
    <t>Materiais:</t>
  </si>
  <si>
    <t>*BDI:</t>
  </si>
  <si>
    <t>TOTAL:</t>
  </si>
  <si>
    <t>PEDREIRO COM ENCARGOS COMPLEMENTARES</t>
  </si>
  <si>
    <t>SERVENTE COM ENCARGOS COMPLEMENTARES</t>
  </si>
  <si>
    <t>m²</t>
  </si>
  <si>
    <t xml:space="preserve">POLIURETANO ALIFÁTICO </t>
  </si>
  <si>
    <t>LEIS SOCIAIS =</t>
  </si>
  <si>
    <t>2.3</t>
  </si>
  <si>
    <t>3.1</t>
  </si>
  <si>
    <t xml:space="preserve">INSERI O MESMO COEFICIENTE DE PINTURA EPOXI </t>
  </si>
  <si>
    <t>EPI (ENCARGOS COMPLEMENTARES)</t>
  </si>
  <si>
    <t>EPI (ENCARGOS COMPLEMENTARES</t>
  </si>
  <si>
    <t>PAR</t>
  </si>
  <si>
    <t>LUVA RASPA DE COURO, CANO CURTO</t>
  </si>
  <si>
    <t>BOTA COURO SOLADO DE BORRACHA VULCANIZADA</t>
  </si>
  <si>
    <t>CAPA P/ CHUVA</t>
  </si>
  <si>
    <t>CAPACETE PLÁSTICO RIGIDO</t>
  </si>
  <si>
    <t>FERRAMENTAS (ENCARGOS COMPLEMENTARES)</t>
  </si>
  <si>
    <t>BALDE PLASTICO CAP 10L</t>
  </si>
  <si>
    <t>ENXADA ESTREITA DE *240 X 230* MM, SEM CABO</t>
  </si>
  <si>
    <t>CARRO-DE-MAO CACAMBA METALICA E PNEU MACICO</t>
  </si>
  <si>
    <t>PEDREIRO</t>
  </si>
  <si>
    <t>TRANSPORTE (ENCARGOS COMPLEMENTARES) *COLETADO CAIXA*</t>
  </si>
  <si>
    <t>ALIMENTACAO (ENCARGOS COMPLEMENTARES) *COLETADO CAIXA*</t>
  </si>
  <si>
    <t>EXAMES (ENCARGOS COMPLEMENTARES) *COLETADO CAIXA*</t>
  </si>
  <si>
    <t>SEGURO (ENCARGOS COMPLEMENTARES) *COLETADO CAIXA*</t>
  </si>
  <si>
    <t>SERVENTE</t>
  </si>
  <si>
    <t>IMPERMEABILIZAÇÃO DE PISO EM GRANILITE COM POLIURETANO ALIFÁTICO BRILHANTE</t>
  </si>
  <si>
    <t>Obra : AQUISIÇÃO E IMPLANTAÇÃO DE SEMAFOROS</t>
  </si>
  <si>
    <t>DATA BASE: JUL 15</t>
  </si>
  <si>
    <t>Descrição materiais e Serviços</t>
  </si>
  <si>
    <t>EQUIPAMENTOS E MATERIAIS PERMANENTES</t>
  </si>
  <si>
    <t>GRUPO FOCAL SEMAFÓRICO REPETIDOR</t>
  </si>
  <si>
    <t>GRUPO FOCAL SEMAFÓRICO PRINCIPAL</t>
  </si>
  <si>
    <t>TEMPORIZADOR SEMAFÓRICO VEICULAR COM GRUPO FOCAL TIPO I (3X200MM)</t>
  </si>
  <si>
    <t>GRUPO FOCAL SEMAFÓRICO PEDESTRE TEMPORIZADOR</t>
  </si>
  <si>
    <t>BOTOEIRA SONARA TIPO BIP PARA PEDESTRE</t>
  </si>
  <si>
    <t>CONTROLADOR DE TRAFEGO MICROPROCESSADO PARA 4 FASES</t>
  </si>
  <si>
    <t>CONTROLADOR DE TRAFEGO MICROPROCESSADO PARA 6 FASES</t>
  </si>
  <si>
    <t>MÓDULO DE ENTRADA DE BOTOEIRAS COM ENTRADAS ISOLADAS</t>
  </si>
  <si>
    <t>PROGRAMADOR REMOTO PARA CONTROLADOR DE TRÁFEGO</t>
  </si>
  <si>
    <t>MATERIAIS DE CONSUMO (COLUNAS, CABOS, ROLDANAS ETC)</t>
  </si>
  <si>
    <t>Preço Total</t>
  </si>
  <si>
    <t>COLUNA SEMAFÓRICA COM 101MM DE DIÂMETRO</t>
  </si>
  <si>
    <t>UN.</t>
  </si>
  <si>
    <t>2.2</t>
  </si>
  <si>
    <t>COLUNA SEMAFÓRICA COM 114MM DE DIÂMETRO P/ BRAÇO PROJETADO</t>
  </si>
  <si>
    <t>BRAÇO PROJETADO COM 101MM DE DIÂMETRO E 4,7M DE PROJEÇÃO</t>
  </si>
  <si>
    <t>2.4</t>
  </si>
  <si>
    <t>COLUNA EXTENSORA COM 88,9MM DE DIÂMETRO</t>
  </si>
  <si>
    <t>2.5</t>
  </si>
  <si>
    <t>CABO PP 4 VIAS 1,5MM COM ISOLAÇÃO 750V</t>
  </si>
  <si>
    <t>2.6</t>
  </si>
  <si>
    <t>CABO PP 3 VIAS 1,5MM COM ISOLAÇÃO 750V</t>
  </si>
  <si>
    <t>2.7</t>
  </si>
  <si>
    <t>CABO PP 2 VIAS 2,5MM COM ISOLAÇÃO 750V</t>
  </si>
  <si>
    <t>2.8</t>
  </si>
  <si>
    <t>ARMAÇÃO SECUNDÁRIO PADRÃO</t>
  </si>
  <si>
    <t>SERVIÇO DE IMPLANTAÇÃO E CONFIGURAÇÃO DOS SEMÁFOROS</t>
  </si>
  <si>
    <t>com ferramentas, caminhão com guincho, cesta para duas pessoas e equipe com, no mínimo: 1 (um) motorista habilitado para dirigir o caminhão e operar o guincho; 1 (um) técnico especializado em implantação e manutenção semafórica e 1 (um) ajudante. Incluso o transporte dos equipamentos, programação inicial dos tempos dos semáforos, fixação das colunas, braços e grupos focais segundo as normas da ANT, limpeza do local no final da obra e qualquer outro serviço que se fizer necessário para o perfeito funcionamento da sinalização semafórica.</t>
  </si>
  <si>
    <t>2.9</t>
  </si>
  <si>
    <t>PLACA INDICATIVA DE BOTOEIRA EP-08</t>
  </si>
  <si>
    <t>GERALDO CLAUDEMIR MARONESI</t>
  </si>
  <si>
    <t>SECRETÁRIO MUNICIPAL DE SEGURANÇA, TRANSITO E DEFESA CIVIL</t>
  </si>
  <si>
    <t>2º SEMESTRE/2015</t>
  </si>
  <si>
    <t>1º SEMESTRE/2016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</si>
</sst>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"/>
    <numFmt numFmtId="167" formatCode="_(&quot;R$&quot;* #,##0.00_);_(&quot;R$&quot;* \(#,##0.00\);_(&quot;R$&quot;* &quot;-&quot;??_);_(@_)"/>
    <numFmt numFmtId="168" formatCode="&quot;R$&quot;#,##0_);[Red]\(&quot;R$&quot;#,##0\)"/>
    <numFmt numFmtId="169" formatCode="0.000"/>
  </numFmts>
  <fonts count="29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0"/>
      <color indexed="8"/>
      <name val="Arial Narrow"/>
      <family val="2"/>
    </font>
    <font>
      <i/>
      <u/>
      <sz val="10"/>
      <name val="Arial Narrow"/>
      <family val="2"/>
    </font>
    <font>
      <b/>
      <i/>
      <u/>
      <sz val="10"/>
      <name val="Arial Narrow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color indexed="9"/>
      <name val="Arial Narrow"/>
      <family val="2"/>
    </font>
    <font>
      <b/>
      <sz val="11"/>
      <color indexed="8"/>
      <name val="Arial Narrow"/>
      <family val="2"/>
    </font>
    <font>
      <sz val="12"/>
      <color indexed="8"/>
      <name val="Arial Narrow"/>
      <family val="2"/>
    </font>
    <font>
      <sz val="11"/>
      <color indexed="8"/>
      <name val="Arial Narrow"/>
      <family val="2"/>
    </font>
    <font>
      <sz val="11"/>
      <color indexed="8"/>
      <name val="Arial Narrow"/>
      <family val="2"/>
    </font>
    <font>
      <sz val="8"/>
      <name val="Arial"/>
    </font>
    <font>
      <sz val="10"/>
      <color indexed="10"/>
      <name val="Arial Narrow"/>
      <family val="2"/>
    </font>
    <font>
      <b/>
      <sz val="10"/>
      <color indexed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0" fontId="11" fillId="0" borderId="0"/>
    <xf numFmtId="0" fontId="12" fillId="0" borderId="0"/>
    <xf numFmtId="0" fontId="1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94">
    <xf numFmtId="0" fontId="0" fillId="0" borderId="0" xfId="0"/>
    <xf numFmtId="0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0" fontId="3" fillId="2" borderId="0" xfId="0" applyFont="1" applyFill="1" applyAlignment="1"/>
    <xf numFmtId="0" fontId="4" fillId="2" borderId="0" xfId="0" applyFont="1" applyFill="1" applyBorder="1" applyAlignment="1">
      <alignment horizontal="left"/>
    </xf>
    <xf numFmtId="0" fontId="3" fillId="0" borderId="0" xfId="0" applyFont="1" applyFill="1" applyAlignment="1"/>
    <xf numFmtId="0" fontId="3" fillId="2" borderId="0" xfId="0" applyFont="1" applyFill="1" applyBorder="1" applyAlignment="1">
      <alignment horizontal="center"/>
    </xf>
    <xf numFmtId="165" fontId="4" fillId="2" borderId="0" xfId="18" applyFont="1" applyFill="1" applyBorder="1" applyAlignment="1">
      <alignment horizontal="center"/>
    </xf>
    <xf numFmtId="4" fontId="4" fillId="2" borderId="0" xfId="1" applyNumberFormat="1" applyFont="1" applyFill="1" applyBorder="1" applyAlignment="1">
      <alignment horizontal="center"/>
    </xf>
    <xf numFmtId="165" fontId="8" fillId="2" borderId="0" xfId="18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165" fontId="8" fillId="3" borderId="1" xfId="18" applyFont="1" applyFill="1" applyBorder="1" applyAlignment="1">
      <alignment horizontal="center" vertical="center" wrapText="1"/>
    </xf>
    <xf numFmtId="165" fontId="4" fillId="3" borderId="1" xfId="18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wrapText="1"/>
    </xf>
    <xf numFmtId="165" fontId="6" fillId="0" borderId="1" xfId="1" applyNumberFormat="1" applyFont="1" applyFill="1" applyBorder="1" applyAlignment="1">
      <alignment horizontal="right"/>
    </xf>
    <xf numFmtId="165" fontId="6" fillId="0" borderId="1" xfId="1" applyNumberFormat="1" applyFont="1" applyFill="1" applyBorder="1" applyAlignment="1"/>
    <xf numFmtId="0" fontId="8" fillId="0" borderId="1" xfId="0" applyNumberFormat="1" applyFont="1" applyFill="1" applyBorder="1" applyAlignment="1">
      <alignment horizontal="right" wrapText="1"/>
    </xf>
    <xf numFmtId="0" fontId="8" fillId="0" borderId="1" xfId="0" applyNumberFormat="1" applyFont="1" applyFill="1" applyBorder="1" applyAlignment="1">
      <alignment horizontal="center" wrapText="1"/>
    </xf>
    <xf numFmtId="165" fontId="8" fillId="0" borderId="1" xfId="1" applyNumberFormat="1" applyFont="1" applyFill="1" applyBorder="1" applyAlignment="1"/>
    <xf numFmtId="0" fontId="8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/>
    <xf numFmtId="0" fontId="9" fillId="0" borderId="0" xfId="0" applyFont="1" applyFill="1" applyAlignment="1"/>
    <xf numFmtId="0" fontId="10" fillId="0" borderId="0" xfId="0" applyFont="1" applyFill="1" applyAlignment="1"/>
    <xf numFmtId="165" fontId="3" fillId="2" borderId="0" xfId="18" applyFont="1" applyFill="1" applyBorder="1" applyAlignment="1"/>
    <xf numFmtId="165" fontId="3" fillId="2" borderId="0" xfId="18" applyFont="1" applyFill="1" applyAlignment="1"/>
    <xf numFmtId="4" fontId="3" fillId="2" borderId="0" xfId="1" applyNumberFormat="1" applyFont="1" applyFill="1" applyAlignment="1">
      <alignment horizontal="center"/>
    </xf>
    <xf numFmtId="165" fontId="6" fillId="2" borderId="0" xfId="18" applyFont="1" applyFill="1" applyAlignment="1"/>
    <xf numFmtId="0" fontId="3" fillId="2" borderId="0" xfId="0" applyFont="1" applyFill="1" applyAlignment="1">
      <alignment horizontal="justify" wrapText="1"/>
    </xf>
    <xf numFmtId="0" fontId="3" fillId="2" borderId="0" xfId="0" applyFont="1" applyFill="1" applyAlignment="1">
      <alignment wrapText="1"/>
    </xf>
    <xf numFmtId="0" fontId="8" fillId="0" borderId="1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center"/>
    </xf>
    <xf numFmtId="4" fontId="6" fillId="0" borderId="1" xfId="1" applyNumberFormat="1" applyFont="1" applyFill="1" applyBorder="1" applyAlignment="1"/>
    <xf numFmtId="165" fontId="6" fillId="0" borderId="1" xfId="1" applyFont="1" applyFill="1" applyBorder="1" applyAlignment="1"/>
    <xf numFmtId="0" fontId="16" fillId="2" borderId="0" xfId="0" applyFont="1" applyFill="1" applyProtection="1"/>
    <xf numFmtId="0" fontId="5" fillId="2" borderId="0" xfId="0" applyFont="1" applyFill="1" applyAlignment="1" applyProtection="1"/>
    <xf numFmtId="0" fontId="5" fillId="2" borderId="0" xfId="0" applyFont="1" applyFill="1" applyProtection="1"/>
    <xf numFmtId="2" fontId="18" fillId="4" borderId="2" xfId="9" applyNumberFormat="1" applyFont="1" applyFill="1" applyBorder="1" applyProtection="1"/>
    <xf numFmtId="2" fontId="18" fillId="4" borderId="3" xfId="9" applyNumberFormat="1" applyFont="1" applyFill="1" applyBorder="1" applyProtection="1"/>
    <xf numFmtId="0" fontId="20" fillId="2" borderId="0" xfId="0" applyFont="1" applyFill="1" applyAlignment="1" applyProtection="1">
      <alignment horizontal="center"/>
    </xf>
    <xf numFmtId="2" fontId="19" fillId="4" borderId="4" xfId="9" applyNumberFormat="1" applyFont="1" applyFill="1" applyBorder="1" applyAlignment="1" applyProtection="1">
      <alignment horizontal="centerContinuous"/>
    </xf>
    <xf numFmtId="2" fontId="19" fillId="4" borderId="5" xfId="9" applyNumberFormat="1" applyFont="1" applyFill="1" applyBorder="1" applyAlignment="1" applyProtection="1">
      <alignment horizontal="centerContinuous"/>
    </xf>
    <xf numFmtId="2" fontId="19" fillId="4" borderId="6" xfId="9" applyNumberFormat="1" applyFont="1" applyFill="1" applyBorder="1" applyAlignment="1" applyProtection="1">
      <alignment horizontal="centerContinuous"/>
    </xf>
    <xf numFmtId="2" fontId="19" fillId="4" borderId="7" xfId="9" applyNumberFormat="1" applyFont="1" applyFill="1" applyBorder="1" applyAlignment="1" applyProtection="1">
      <alignment horizontal="centerContinuous"/>
    </xf>
    <xf numFmtId="1" fontId="3" fillId="2" borderId="8" xfId="0" applyNumberFormat="1" applyFont="1" applyFill="1" applyBorder="1" applyAlignment="1" applyProtection="1">
      <alignment horizontal="left" vertical="top" wrapText="1"/>
    </xf>
    <xf numFmtId="1" fontId="3" fillId="2" borderId="9" xfId="0" applyNumberFormat="1" applyFont="1" applyFill="1" applyBorder="1" applyAlignment="1" applyProtection="1">
      <alignment horizontal="left" vertical="top" wrapText="1"/>
    </xf>
    <xf numFmtId="164" fontId="18" fillId="2" borderId="9" xfId="9" applyNumberFormat="1" applyFont="1" applyFill="1" applyBorder="1" applyAlignment="1" applyProtection="1">
      <alignment horizontal="right"/>
    </xf>
    <xf numFmtId="10" fontId="5" fillId="2" borderId="10" xfId="13" applyNumberFormat="1" applyFont="1" applyFill="1" applyBorder="1" applyProtection="1"/>
    <xf numFmtId="2" fontId="18" fillId="2" borderId="11" xfId="9" applyNumberFormat="1" applyFont="1" applyFill="1" applyBorder="1" applyProtection="1"/>
    <xf numFmtId="2" fontId="18" fillId="2" borderId="12" xfId="9" applyNumberFormat="1" applyFont="1" applyFill="1" applyBorder="1" applyProtection="1"/>
    <xf numFmtId="1" fontId="3" fillId="2" borderId="13" xfId="0" applyNumberFormat="1" applyFont="1" applyFill="1" applyBorder="1" applyAlignment="1" applyProtection="1">
      <alignment horizontal="left" vertical="top" wrapText="1"/>
    </xf>
    <xf numFmtId="1" fontId="3" fillId="2" borderId="1" xfId="0" applyNumberFormat="1" applyFont="1" applyFill="1" applyBorder="1" applyAlignment="1" applyProtection="1">
      <alignment horizontal="left" vertical="top" wrapText="1"/>
    </xf>
    <xf numFmtId="164" fontId="18" fillId="2" borderId="1" xfId="9" applyNumberFormat="1" applyFont="1" applyFill="1" applyBorder="1" applyAlignment="1" applyProtection="1">
      <alignment horizontal="right"/>
    </xf>
    <xf numFmtId="0" fontId="5" fillId="2" borderId="10" xfId="0" applyFont="1" applyFill="1" applyBorder="1" applyProtection="1"/>
    <xf numFmtId="2" fontId="18" fillId="2" borderId="14" xfId="9" applyNumberFormat="1" applyFont="1" applyFill="1" applyBorder="1" applyProtection="1"/>
    <xf numFmtId="2" fontId="18" fillId="2" borderId="15" xfId="9" applyNumberFormat="1" applyFont="1" applyFill="1" applyBorder="1" applyProtection="1"/>
    <xf numFmtId="2" fontId="18" fillId="2" borderId="16" xfId="9" applyNumberFormat="1" applyFont="1" applyFill="1" applyBorder="1" applyProtection="1"/>
    <xf numFmtId="0" fontId="4" fillId="2" borderId="17" xfId="0" applyFont="1" applyFill="1" applyBorder="1" applyAlignment="1" applyProtection="1">
      <alignment horizontal="right" vertical="top"/>
    </xf>
    <xf numFmtId="2" fontId="18" fillId="2" borderId="17" xfId="9" applyNumberFormat="1" applyFont="1" applyFill="1" applyBorder="1" applyAlignment="1" applyProtection="1">
      <alignment wrapText="1"/>
    </xf>
    <xf numFmtId="164" fontId="21" fillId="2" borderId="17" xfId="9" applyNumberFormat="1" applyFont="1" applyFill="1" applyBorder="1" applyAlignment="1" applyProtection="1">
      <alignment horizontal="right"/>
    </xf>
    <xf numFmtId="2" fontId="18" fillId="2" borderId="17" xfId="9" applyNumberFormat="1" applyFont="1" applyFill="1" applyBorder="1" applyProtection="1"/>
    <xf numFmtId="2" fontId="3" fillId="4" borderId="18" xfId="9" applyNumberFormat="1" applyFont="1" applyFill="1" applyBorder="1" applyAlignment="1" applyProtection="1">
      <alignment horizontal="right"/>
    </xf>
    <xf numFmtId="2" fontId="4" fillId="4" borderId="19" xfId="9" applyNumberFormat="1" applyFont="1" applyFill="1" applyBorder="1" applyAlignment="1" applyProtection="1">
      <alignment horizontal="right"/>
    </xf>
    <xf numFmtId="164" fontId="4" fillId="4" borderId="17" xfId="9" applyNumberFormat="1" applyFont="1" applyFill="1" applyBorder="1" applyProtection="1"/>
    <xf numFmtId="9" fontId="4" fillId="4" borderId="20" xfId="10" applyFont="1" applyFill="1" applyBorder="1" applyAlignment="1" applyProtection="1">
      <alignment horizontal="center"/>
    </xf>
    <xf numFmtId="10" fontId="3" fillId="4" borderId="21" xfId="10" applyNumberFormat="1" applyFont="1" applyFill="1" applyBorder="1" applyAlignment="1" applyProtection="1">
      <alignment horizontal="centerContinuous"/>
    </xf>
    <xf numFmtId="10" fontId="4" fillId="4" borderId="17" xfId="10" applyNumberFormat="1" applyFont="1" applyFill="1" applyBorder="1" applyProtection="1"/>
    <xf numFmtId="2" fontId="3" fillId="4" borderId="6" xfId="9" applyNumberFormat="1" applyFont="1" applyFill="1" applyBorder="1" applyAlignment="1" applyProtection="1">
      <alignment horizontal="right"/>
    </xf>
    <xf numFmtId="2" fontId="4" fillId="4" borderId="7" xfId="9" applyNumberFormat="1" applyFont="1" applyFill="1" applyBorder="1" applyAlignment="1" applyProtection="1">
      <alignment horizontal="right"/>
    </xf>
    <xf numFmtId="167" fontId="3" fillId="4" borderId="18" xfId="2" applyFont="1" applyFill="1" applyBorder="1" applyProtection="1"/>
    <xf numFmtId="167" fontId="3" fillId="4" borderId="17" xfId="2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165" fontId="5" fillId="2" borderId="0" xfId="19" applyFont="1" applyFill="1" applyProtection="1"/>
    <xf numFmtId="166" fontId="5" fillId="2" borderId="0" xfId="0" applyNumberFormat="1" applyFont="1" applyFill="1" applyProtection="1"/>
    <xf numFmtId="2" fontId="19" fillId="4" borderId="21" xfId="9" applyNumberFormat="1" applyFont="1" applyFill="1" applyBorder="1" applyAlignment="1" applyProtection="1">
      <alignment horizontal="centerContinuous" vertical="center"/>
    </xf>
    <xf numFmtId="10" fontId="4" fillId="4" borderId="21" xfId="10" applyNumberFormat="1" applyFont="1" applyFill="1" applyBorder="1" applyProtection="1"/>
    <xf numFmtId="10" fontId="5" fillId="2" borderId="22" xfId="13" applyNumberFormat="1" applyFont="1" applyFill="1" applyBorder="1" applyProtection="1"/>
    <xf numFmtId="2" fontId="18" fillId="2" borderId="17" xfId="9" applyNumberFormat="1" applyFont="1" applyFill="1" applyBorder="1" applyAlignment="1" applyProtection="1">
      <alignment horizontal="center"/>
    </xf>
    <xf numFmtId="0" fontId="3" fillId="0" borderId="0" xfId="0" applyNumberFormat="1" applyFont="1" applyFill="1" applyAlignment="1">
      <alignment horizontal="center"/>
    </xf>
    <xf numFmtId="165" fontId="6" fillId="2" borderId="0" xfId="18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Border="1" applyAlignment="1">
      <alignment horizontal="justify" wrapText="1"/>
    </xf>
    <xf numFmtId="4" fontId="3" fillId="2" borderId="0" xfId="1" applyNumberFormat="1" applyFont="1" applyFill="1" applyBorder="1" applyAlignment="1"/>
    <xf numFmtId="165" fontId="6" fillId="2" borderId="0" xfId="18" applyFont="1" applyFill="1" applyBorder="1" applyAlignment="1"/>
    <xf numFmtId="49" fontId="4" fillId="2" borderId="0" xfId="0" applyNumberFormat="1" applyFont="1" applyFill="1" applyBorder="1" applyAlignment="1">
      <alignment horizontal="justify" wrapText="1"/>
    </xf>
    <xf numFmtId="165" fontId="4" fillId="2" borderId="0" xfId="18" applyFont="1" applyFill="1" applyBorder="1" applyAlignment="1">
      <alignment horizontal="justify" wrapText="1"/>
    </xf>
    <xf numFmtId="165" fontId="3" fillId="2" borderId="0" xfId="18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165" fontId="5" fillId="2" borderId="0" xfId="19" applyFont="1" applyFill="1" applyBorder="1"/>
    <xf numFmtId="0" fontId="5" fillId="2" borderId="0" xfId="0" applyFont="1" applyFill="1" applyAlignment="1"/>
    <xf numFmtId="0" fontId="5" fillId="2" borderId="0" xfId="0" applyFont="1" applyFill="1"/>
    <xf numFmtId="0" fontId="16" fillId="2" borderId="0" xfId="0" applyFont="1" applyFill="1"/>
    <xf numFmtId="165" fontId="14" fillId="2" borderId="0" xfId="19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5" borderId="0" xfId="0" applyFont="1" applyFill="1" applyAlignment="1"/>
    <xf numFmtId="0" fontId="3" fillId="0" borderId="0" xfId="6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wrapText="1"/>
    </xf>
    <xf numFmtId="4" fontId="8" fillId="0" borderId="1" xfId="0" applyNumberFormat="1" applyFont="1" applyFill="1" applyBorder="1" applyAlignment="1">
      <alignment wrapText="1"/>
    </xf>
    <xf numFmtId="165" fontId="8" fillId="0" borderId="1" xfId="1" applyNumberFormat="1" applyFont="1" applyFill="1" applyBorder="1" applyAlignment="1">
      <alignment horizontal="right"/>
    </xf>
    <xf numFmtId="4" fontId="3" fillId="2" borderId="0" xfId="1" applyNumberFormat="1" applyFont="1" applyFill="1" applyBorder="1" applyAlignment="1">
      <alignment horizontal="center"/>
    </xf>
    <xf numFmtId="0" fontId="24" fillId="0" borderId="13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169" fontId="24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4" fontId="24" fillId="0" borderId="15" xfId="0" applyNumberFormat="1" applyFont="1" applyFill="1" applyBorder="1" applyAlignment="1">
      <alignment horizontal="center" vertical="center" wrapText="1"/>
    </xf>
    <xf numFmtId="0" fontId="25" fillId="0" borderId="13" xfId="0" applyFont="1" applyBorder="1"/>
    <xf numFmtId="0" fontId="25" fillId="0" borderId="1" xfId="0" applyFont="1" applyBorder="1"/>
    <xf numFmtId="2" fontId="25" fillId="0" borderId="15" xfId="0" applyNumberFormat="1" applyFont="1" applyBorder="1"/>
    <xf numFmtId="0" fontId="22" fillId="2" borderId="13" xfId="0" applyFont="1" applyFill="1" applyBorder="1" applyAlignment="1">
      <alignment vertical="center" wrapText="1"/>
    </xf>
    <xf numFmtId="2" fontId="24" fillId="2" borderId="1" xfId="0" applyNumberFormat="1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vertical="center" wrapText="1"/>
    </xf>
    <xf numFmtId="2" fontId="24" fillId="2" borderId="15" xfId="0" applyNumberFormat="1" applyFont="1" applyFill="1" applyBorder="1" applyAlignment="1">
      <alignment horizontal="left" vertical="center" wrapText="1"/>
    </xf>
    <xf numFmtId="0" fontId="22" fillId="2" borderId="23" xfId="0" applyFont="1" applyFill="1" applyBorder="1" applyAlignment="1">
      <alignment vertical="center" wrapText="1"/>
    </xf>
    <xf numFmtId="2" fontId="24" fillId="2" borderId="24" xfId="0" applyNumberFormat="1" applyFont="1" applyFill="1" applyBorder="1" applyAlignment="1">
      <alignment horizontal="left" vertical="center" wrapText="1"/>
    </xf>
    <xf numFmtId="0" fontId="22" fillId="2" borderId="24" xfId="0" applyFont="1" applyFill="1" applyBorder="1" applyAlignment="1">
      <alignment vertical="center" wrapText="1"/>
    </xf>
    <xf numFmtId="2" fontId="24" fillId="2" borderId="25" xfId="0" applyNumberFormat="1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horizontal="right" vertical="center" wrapText="1"/>
    </xf>
    <xf numFmtId="0" fontId="22" fillId="2" borderId="17" xfId="0" applyFont="1" applyFill="1" applyBorder="1" applyAlignment="1">
      <alignment horizontal="right" vertical="center" wrapText="1"/>
    </xf>
    <xf numFmtId="0" fontId="22" fillId="2" borderId="26" xfId="0" applyFont="1" applyFill="1" applyBorder="1" applyAlignment="1">
      <alignment horizontal="right" vertical="center" wrapText="1"/>
    </xf>
    <xf numFmtId="2" fontId="24" fillId="2" borderId="27" xfId="0" applyNumberFormat="1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0" fontId="0" fillId="0" borderId="0" xfId="0" applyNumberFormat="1"/>
    <xf numFmtId="4" fontId="8" fillId="0" borderId="1" xfId="1" applyNumberFormat="1" applyFont="1" applyFill="1" applyBorder="1" applyAlignment="1"/>
    <xf numFmtId="165" fontId="6" fillId="0" borderId="0" xfId="18" applyFont="1" applyFill="1" applyAlignment="1"/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3" fillId="6" borderId="31" xfId="0" applyFont="1" applyFill="1" applyBorder="1" applyAlignment="1">
      <alignment horizontal="center" vertical="top"/>
    </xf>
    <xf numFmtId="0" fontId="23" fillId="6" borderId="32" xfId="0" applyFont="1" applyFill="1" applyBorder="1" applyAlignment="1">
      <alignment vertical="top" wrapText="1"/>
    </xf>
    <xf numFmtId="0" fontId="23" fillId="6" borderId="32" xfId="0" applyFont="1" applyFill="1" applyBorder="1" applyAlignment="1">
      <alignment horizontal="center" vertical="top"/>
    </xf>
    <xf numFmtId="4" fontId="23" fillId="6" borderId="32" xfId="0" applyNumberFormat="1" applyFont="1" applyFill="1" applyBorder="1" applyAlignment="1">
      <alignment horizontal="center" vertical="top"/>
    </xf>
    <xf numFmtId="4" fontId="23" fillId="6" borderId="27" xfId="0" applyNumberFormat="1" applyFont="1" applyFill="1" applyBorder="1" applyAlignment="1">
      <alignment horizontal="center" vertical="top"/>
    </xf>
    <xf numFmtId="0" fontId="24" fillId="0" borderId="33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left" vertical="center" wrapText="1"/>
    </xf>
    <xf numFmtId="0" fontId="24" fillId="0" borderId="34" xfId="0" applyFont="1" applyFill="1" applyBorder="1" applyAlignment="1">
      <alignment horizontal="center" vertical="center" wrapText="1"/>
    </xf>
    <xf numFmtId="4" fontId="24" fillId="0" borderId="16" xfId="0" applyNumberFormat="1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/>
    </xf>
    <xf numFmtId="2" fontId="2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5" fillId="0" borderId="1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25" fillId="0" borderId="0" xfId="0" applyFont="1" applyFill="1" applyBorder="1"/>
    <xf numFmtId="2" fontId="24" fillId="0" borderId="34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 wrapText="1"/>
    </xf>
    <xf numFmtId="2" fontId="22" fillId="0" borderId="34" xfId="0" applyNumberFormat="1" applyFont="1" applyFill="1" applyBorder="1" applyAlignment="1">
      <alignment horizontal="center" vertical="center" wrapText="1"/>
    </xf>
    <xf numFmtId="0" fontId="3" fillId="7" borderId="0" xfId="0" applyNumberFormat="1" applyFont="1" applyFill="1" applyAlignment="1">
      <alignment horizontal="center"/>
    </xf>
    <xf numFmtId="0" fontId="3" fillId="7" borderId="0" xfId="0" applyFont="1" applyFill="1" applyAlignment="1"/>
    <xf numFmtId="10" fontId="3" fillId="8" borderId="1" xfId="0" applyNumberFormat="1" applyFont="1" applyFill="1" applyBorder="1" applyAlignment="1">
      <alignment horizontal="center"/>
    </xf>
    <xf numFmtId="10" fontId="4" fillId="8" borderId="1" xfId="0" applyNumberFormat="1" applyFont="1" applyFill="1" applyBorder="1" applyAlignment="1">
      <alignment horizontal="right"/>
    </xf>
    <xf numFmtId="165" fontId="6" fillId="3" borderId="1" xfId="1" applyNumberFormat="1" applyFont="1" applyFill="1" applyBorder="1" applyAlignment="1">
      <alignment horizontal="right" vertical="center"/>
    </xf>
    <xf numFmtId="166" fontId="3" fillId="0" borderId="0" xfId="0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165" fontId="14" fillId="2" borderId="0" xfId="19" applyFont="1" applyFill="1" applyProtection="1"/>
    <xf numFmtId="0" fontId="27" fillId="0" borderId="1" xfId="0" applyNumberFormat="1" applyFont="1" applyFill="1" applyBorder="1" applyAlignment="1">
      <alignment horizontal="center"/>
    </xf>
    <xf numFmtId="0" fontId="27" fillId="0" borderId="1" xfId="0" applyNumberFormat="1" applyFont="1" applyFill="1" applyBorder="1" applyAlignment="1">
      <alignment wrapText="1"/>
    </xf>
    <xf numFmtId="0" fontId="27" fillId="0" borderId="1" xfId="0" applyNumberFormat="1" applyFont="1" applyFill="1" applyBorder="1" applyAlignment="1">
      <alignment horizontal="center" wrapText="1"/>
    </xf>
    <xf numFmtId="4" fontId="27" fillId="0" borderId="1" xfId="0" applyNumberFormat="1" applyFont="1" applyFill="1" applyBorder="1" applyAlignment="1">
      <alignment wrapText="1"/>
    </xf>
    <xf numFmtId="165" fontId="27" fillId="0" borderId="1" xfId="1" applyNumberFormat="1" applyFont="1" applyFill="1" applyBorder="1" applyAlignment="1">
      <alignment horizontal="right"/>
    </xf>
    <xf numFmtId="165" fontId="27" fillId="0" borderId="1" xfId="1" applyNumberFormat="1" applyFont="1" applyFill="1" applyBorder="1" applyAlignment="1"/>
    <xf numFmtId="0" fontId="27" fillId="0" borderId="0" xfId="0" applyFont="1" applyFill="1" applyAlignment="1"/>
    <xf numFmtId="0" fontId="28" fillId="0" borderId="0" xfId="0" applyFont="1" applyFill="1" applyAlignment="1"/>
    <xf numFmtId="0" fontId="28" fillId="2" borderId="0" xfId="0" applyFont="1" applyFill="1" applyAlignment="1"/>
    <xf numFmtId="4" fontId="27" fillId="0" borderId="35" xfId="0" applyNumberFormat="1" applyFont="1" applyFill="1" applyBorder="1" applyAlignment="1">
      <alignment wrapText="1"/>
    </xf>
    <xf numFmtId="165" fontId="7" fillId="2" borderId="0" xfId="18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justify" vertical="justify" wrapText="1"/>
    </xf>
    <xf numFmtId="165" fontId="14" fillId="2" borderId="0" xfId="19" applyFont="1" applyFill="1" applyAlignment="1" applyProtection="1">
      <alignment horizontal="center"/>
    </xf>
    <xf numFmtId="167" fontId="4" fillId="4" borderId="18" xfId="2" applyFont="1" applyFill="1" applyBorder="1" applyAlignment="1" applyProtection="1">
      <alignment horizontal="center"/>
    </xf>
    <xf numFmtId="167" fontId="4" fillId="4" borderId="19" xfId="2" applyFont="1" applyFill="1" applyBorder="1" applyAlignment="1" applyProtection="1">
      <alignment horizontal="center"/>
    </xf>
    <xf numFmtId="165" fontId="17" fillId="2" borderId="0" xfId="19" applyFont="1" applyFill="1" applyBorder="1" applyAlignment="1">
      <alignment horizontal="center"/>
    </xf>
    <xf numFmtId="2" fontId="19" fillId="4" borderId="36" xfId="9" applyNumberFormat="1" applyFont="1" applyFill="1" applyBorder="1" applyAlignment="1" applyProtection="1">
      <alignment horizontal="center" vertical="center" wrapText="1"/>
    </xf>
    <xf numFmtId="2" fontId="19" fillId="4" borderId="37" xfId="9" applyNumberFormat="1" applyFont="1" applyFill="1" applyBorder="1" applyAlignment="1" applyProtection="1">
      <alignment horizontal="center" vertical="center" wrapText="1"/>
    </xf>
    <xf numFmtId="2" fontId="19" fillId="4" borderId="38" xfId="9" applyNumberFormat="1" applyFont="1" applyFill="1" applyBorder="1" applyAlignment="1" applyProtection="1">
      <alignment horizontal="center" vertical="center" wrapText="1"/>
    </xf>
    <xf numFmtId="49" fontId="19" fillId="4" borderId="2" xfId="9" applyNumberFormat="1" applyFont="1" applyFill="1" applyBorder="1" applyAlignment="1" applyProtection="1">
      <alignment horizontal="center" vertical="center"/>
    </xf>
    <xf numFmtId="49" fontId="19" fillId="4" borderId="3" xfId="9" applyNumberFormat="1" applyFont="1" applyFill="1" applyBorder="1" applyAlignment="1" applyProtection="1">
      <alignment horizontal="center" vertical="center"/>
    </xf>
    <xf numFmtId="49" fontId="19" fillId="4" borderId="6" xfId="9" applyNumberFormat="1" applyFont="1" applyFill="1" applyBorder="1" applyAlignment="1" applyProtection="1">
      <alignment horizontal="center" vertical="center"/>
    </xf>
    <xf numFmtId="49" fontId="19" fillId="4" borderId="7" xfId="9" applyNumberFormat="1" applyFont="1" applyFill="1" applyBorder="1" applyAlignment="1" applyProtection="1">
      <alignment horizontal="center" vertical="center"/>
    </xf>
    <xf numFmtId="0" fontId="22" fillId="2" borderId="18" xfId="0" applyFont="1" applyFill="1" applyBorder="1" applyAlignment="1">
      <alignment horizontal="right" vertical="center" wrapText="1"/>
    </xf>
    <xf numFmtId="0" fontId="22" fillId="2" borderId="17" xfId="0" applyFont="1" applyFill="1" applyBorder="1" applyAlignment="1">
      <alignment horizontal="right" vertical="center" wrapText="1"/>
    </xf>
    <xf numFmtId="0" fontId="22" fillId="2" borderId="26" xfId="0" applyFont="1" applyFill="1" applyBorder="1" applyAlignment="1">
      <alignment horizontal="right" vertical="center" wrapText="1"/>
    </xf>
  </cellXfs>
  <cellStyles count="21">
    <cellStyle name="Moeda 2" xfId="2"/>
    <cellStyle name="Moeda 2 2" xfId="3"/>
    <cellStyle name="Moeda 2 3" xfId="4"/>
    <cellStyle name="Moeda 3" xfId="5"/>
    <cellStyle name="Normal" xfId="0" builtinId="0"/>
    <cellStyle name="Normal 2" xfId="6"/>
    <cellStyle name="Normal 3" xfId="7"/>
    <cellStyle name="Normal 4" xfId="8"/>
    <cellStyle name="Normal_Plan1" xfId="9"/>
    <cellStyle name="Porcentagem 2" xfId="10"/>
    <cellStyle name="Porcentagem 2 2" xfId="11"/>
    <cellStyle name="Porcentagem 3" xfId="12"/>
    <cellStyle name="Porcentagem 4" xfId="13"/>
    <cellStyle name="Separador de milhares" xfId="1" builtinId="3"/>
    <cellStyle name="Separador de milhares 2" xfId="14"/>
    <cellStyle name="Separador de milhares 2 2" xfId="15"/>
    <cellStyle name="Separador de milhares 3" xfId="16"/>
    <cellStyle name="Separador de milhares 4" xfId="17"/>
    <cellStyle name="Separador de milhares_Rua dos Coroados" xfId="18"/>
    <cellStyle name="Separador de milhares_Rua dos Coroados 2 2" xfId="19"/>
    <cellStyle name="Vírgula 2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7</xdr:col>
      <xdr:colOff>219075</xdr:colOff>
      <xdr:row>0</xdr:row>
      <xdr:rowOff>885825</xdr:rowOff>
    </xdr:to>
    <xdr:pic>
      <xdr:nvPicPr>
        <xdr:cNvPr id="2052" name="Figuras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0"/>
          <a:ext cx="28289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 Tron"/>
      <sheetName val="QUANTITATIVO"/>
    </sheetNames>
    <sheetDataSet>
      <sheetData sheetId="0">
        <row r="13">
          <cell r="F13" t="str">
            <v>UN</v>
          </cell>
        </row>
        <row r="14">
          <cell r="F14" t="str">
            <v>UN</v>
          </cell>
        </row>
        <row r="19">
          <cell r="A19" t="str">
            <v>2</v>
          </cell>
        </row>
        <row r="20">
          <cell r="A20" t="str">
            <v>2.1</v>
          </cell>
        </row>
        <row r="22">
          <cell r="F22" t="str">
            <v>UN.</v>
          </cell>
        </row>
        <row r="23">
          <cell r="F23" t="str">
            <v>UN.</v>
          </cell>
        </row>
        <row r="24">
          <cell r="F24" t="str">
            <v>M</v>
          </cell>
        </row>
        <row r="25">
          <cell r="F25" t="str">
            <v>M</v>
          </cell>
        </row>
        <row r="26">
          <cell r="F26" t="str">
            <v>M</v>
          </cell>
        </row>
        <row r="58">
          <cell r="A58" t="str">
            <v>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44"/>
  <sheetViews>
    <sheetView tabSelected="1" view="pageBreakPreview" zoomScale="90" zoomScaleSheetLayoutView="90" workbookViewId="0">
      <selection activeCell="E13" sqref="E13:F41"/>
    </sheetView>
  </sheetViews>
  <sheetFormatPr defaultRowHeight="12.75"/>
  <cols>
    <col min="1" max="1" width="7" style="1" customWidth="1"/>
    <col min="2" max="2" width="66.140625" style="34" customWidth="1"/>
    <col min="3" max="3" width="10" style="1" customWidth="1"/>
    <col min="4" max="4" width="9.5703125" style="31" customWidth="1"/>
    <col min="5" max="5" width="10" style="32" customWidth="1"/>
    <col min="6" max="6" width="14.140625" style="30" customWidth="1"/>
    <col min="7" max="39" width="9.140625" style="5"/>
    <col min="40" max="16384" width="9.140625" style="3"/>
  </cols>
  <sheetData>
    <row r="1" spans="1:39">
      <c r="A1" s="165"/>
      <c r="B1" s="33"/>
      <c r="C1" s="85"/>
    </row>
    <row r="2" spans="1:39">
      <c r="A2" s="100"/>
      <c r="B2" s="33"/>
      <c r="C2" s="85"/>
    </row>
    <row r="3" spans="1:39">
      <c r="A3" s="100"/>
      <c r="B3" s="33"/>
      <c r="C3" s="85"/>
    </row>
    <row r="4" spans="1:39">
      <c r="A4" s="2"/>
      <c r="B4" s="33"/>
      <c r="C4" s="85"/>
    </row>
    <row r="5" spans="1:39">
      <c r="A5" s="4" t="s">
        <v>20</v>
      </c>
      <c r="B5" s="86"/>
      <c r="C5" s="15"/>
      <c r="D5" s="87"/>
      <c r="E5" s="88"/>
      <c r="F5" s="29"/>
    </row>
    <row r="6" spans="1:39">
      <c r="A6" s="4" t="s">
        <v>70</v>
      </c>
      <c r="B6" s="89"/>
      <c r="C6" s="15"/>
      <c r="D6" s="87"/>
      <c r="E6" s="88"/>
      <c r="F6" s="29"/>
    </row>
    <row r="7" spans="1:39">
      <c r="A7" s="4" t="s">
        <v>27</v>
      </c>
      <c r="B7" s="89"/>
      <c r="C7" s="85" t="s">
        <v>71</v>
      </c>
      <c r="D7" s="87"/>
      <c r="E7" s="88"/>
      <c r="F7" s="29"/>
    </row>
    <row r="8" spans="1:39">
      <c r="A8" s="6"/>
      <c r="B8" s="89"/>
      <c r="C8" s="6"/>
      <c r="D8" s="87"/>
      <c r="E8" s="88"/>
      <c r="F8" s="29"/>
    </row>
    <row r="9" spans="1:39" ht="15.75">
      <c r="A9" s="178" t="s">
        <v>0</v>
      </c>
      <c r="B9" s="178"/>
      <c r="C9" s="178"/>
      <c r="D9" s="178"/>
      <c r="E9" s="178"/>
      <c r="F9" s="178"/>
    </row>
    <row r="10" spans="1:39">
      <c r="A10" s="7"/>
      <c r="B10" s="90"/>
      <c r="C10" s="7"/>
      <c r="D10" s="8"/>
      <c r="E10" s="9"/>
      <c r="F10" s="91"/>
    </row>
    <row r="11" spans="1:39" s="15" customFormat="1">
      <c r="A11" s="10" t="s">
        <v>1</v>
      </c>
      <c r="B11" s="11" t="s">
        <v>72</v>
      </c>
      <c r="C11" s="10" t="s">
        <v>2</v>
      </c>
      <c r="D11" s="12" t="s">
        <v>28</v>
      </c>
      <c r="E11" s="13" t="s">
        <v>3</v>
      </c>
      <c r="F11" s="14" t="s">
        <v>84</v>
      </c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</row>
    <row r="12" spans="1:39">
      <c r="A12" s="25">
        <v>1</v>
      </c>
      <c r="B12" s="35" t="s">
        <v>73</v>
      </c>
      <c r="C12" s="36"/>
      <c r="D12" s="37"/>
      <c r="E12" s="20"/>
      <c r="F12" s="38"/>
    </row>
    <row r="13" spans="1:39">
      <c r="A13" s="16" t="s">
        <v>4</v>
      </c>
      <c r="B13" s="17" t="s">
        <v>74</v>
      </c>
      <c r="C13" s="18" t="s">
        <v>2</v>
      </c>
      <c r="D13" s="19">
        <v>12</v>
      </c>
      <c r="E13" s="20"/>
      <c r="F13" s="21"/>
    </row>
    <row r="14" spans="1:39" s="174" customFormat="1">
      <c r="A14" s="168" t="s">
        <v>5</v>
      </c>
      <c r="B14" s="169" t="s">
        <v>75</v>
      </c>
      <c r="C14" s="170" t="s">
        <v>2</v>
      </c>
      <c r="D14" s="171">
        <v>4</v>
      </c>
      <c r="E14" s="172"/>
      <c r="F14" s="173"/>
      <c r="G14" s="177"/>
    </row>
    <row r="15" spans="1:39" s="174" customFormat="1">
      <c r="A15" s="168" t="s">
        <v>6</v>
      </c>
      <c r="B15" s="169" t="s">
        <v>76</v>
      </c>
      <c r="C15" s="170" t="s">
        <v>2</v>
      </c>
      <c r="D15" s="171">
        <v>14</v>
      </c>
      <c r="E15" s="172"/>
      <c r="F15" s="173"/>
    </row>
    <row r="16" spans="1:39" s="176" customFormat="1">
      <c r="A16" s="168" t="s">
        <v>29</v>
      </c>
      <c r="B16" s="169" t="s">
        <v>77</v>
      </c>
      <c r="C16" s="170" t="s">
        <v>2</v>
      </c>
      <c r="D16" s="171">
        <v>32</v>
      </c>
      <c r="E16" s="172"/>
      <c r="F16" s="173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</row>
    <row r="17" spans="1:39">
      <c r="A17" s="16" t="s">
        <v>21</v>
      </c>
      <c r="B17" s="17" t="s">
        <v>78</v>
      </c>
      <c r="C17" s="18" t="s">
        <v>2</v>
      </c>
      <c r="D17" s="19">
        <v>8</v>
      </c>
      <c r="E17" s="20"/>
      <c r="F17" s="21"/>
    </row>
    <row r="18" spans="1:39" s="5" customFormat="1">
      <c r="A18" s="16" t="s">
        <v>22</v>
      </c>
      <c r="B18" s="17" t="s">
        <v>79</v>
      </c>
      <c r="C18" s="18" t="str">
        <f>'[1]Plan Tron'!F13</f>
        <v>UN</v>
      </c>
      <c r="D18" s="19">
        <v>3</v>
      </c>
      <c r="E18" s="20"/>
      <c r="F18" s="21"/>
    </row>
    <row r="19" spans="1:39" s="175" customFormat="1">
      <c r="A19" s="168" t="s">
        <v>23</v>
      </c>
      <c r="B19" s="169" t="s">
        <v>80</v>
      </c>
      <c r="C19" s="170" t="str">
        <f>'[1]Plan Tron'!F14</f>
        <v>UN</v>
      </c>
      <c r="D19" s="171">
        <v>4</v>
      </c>
      <c r="E19" s="172"/>
      <c r="F19" s="173"/>
      <c r="G19" s="174"/>
    </row>
    <row r="20" spans="1:39">
      <c r="A20" s="16" t="s">
        <v>24</v>
      </c>
      <c r="B20" s="17" t="s">
        <v>81</v>
      </c>
      <c r="C20" s="18" t="s">
        <v>2</v>
      </c>
      <c r="D20" s="19">
        <v>2</v>
      </c>
      <c r="E20" s="20"/>
      <c r="F20" s="21"/>
    </row>
    <row r="21" spans="1:39" s="176" customFormat="1">
      <c r="A21" s="168" t="s">
        <v>25</v>
      </c>
      <c r="B21" s="169" t="s">
        <v>82</v>
      </c>
      <c r="C21" s="170" t="s">
        <v>2</v>
      </c>
      <c r="D21" s="171">
        <v>1</v>
      </c>
      <c r="E21" s="172"/>
      <c r="F21" s="17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</row>
    <row r="22" spans="1:39" s="26" customFormat="1">
      <c r="A22" s="16"/>
      <c r="B22" s="22" t="s">
        <v>7</v>
      </c>
      <c r="C22" s="23">
        <f>A12</f>
        <v>1</v>
      </c>
      <c r="D22" s="19"/>
      <c r="E22" s="20"/>
      <c r="F22" s="129"/>
      <c r="G22" s="5"/>
    </row>
    <row r="23" spans="1:39" s="26" customFormat="1">
      <c r="A23" s="16"/>
      <c r="B23" s="22"/>
      <c r="C23" s="23"/>
      <c r="D23" s="19"/>
      <c r="E23" s="20"/>
      <c r="F23" s="129"/>
      <c r="G23" s="5"/>
    </row>
    <row r="24" spans="1:39" s="26" customFormat="1">
      <c r="A24" s="25" t="str">
        <f>'[1]Plan Tron'!A19</f>
        <v>2</v>
      </c>
      <c r="B24" s="101" t="s">
        <v>83</v>
      </c>
      <c r="C24" s="23"/>
      <c r="D24" s="102"/>
      <c r="E24" s="103"/>
      <c r="F24" s="129"/>
    </row>
    <row r="25" spans="1:39" s="28" customFormat="1">
      <c r="A25" s="16" t="str">
        <f>'[1]Plan Tron'!A20</f>
        <v>2.1</v>
      </c>
      <c r="B25" s="17" t="s">
        <v>85</v>
      </c>
      <c r="C25" s="18" t="s">
        <v>86</v>
      </c>
      <c r="D25" s="19">
        <v>12</v>
      </c>
      <c r="E25" s="20"/>
      <c r="F25" s="21"/>
      <c r="G25" s="27"/>
    </row>
    <row r="26" spans="1:39" s="26" customFormat="1">
      <c r="A26" s="16" t="s">
        <v>87</v>
      </c>
      <c r="B26" s="17" t="s">
        <v>88</v>
      </c>
      <c r="C26" s="18" t="s">
        <v>86</v>
      </c>
      <c r="D26" s="19">
        <v>18</v>
      </c>
      <c r="E26" s="20"/>
      <c r="F26" s="37"/>
      <c r="G26" s="5"/>
    </row>
    <row r="27" spans="1:39" s="26" customFormat="1">
      <c r="A27" s="16" t="s">
        <v>49</v>
      </c>
      <c r="B27" s="17" t="s">
        <v>89</v>
      </c>
      <c r="C27" s="18" t="str">
        <f>'[1]Plan Tron'!F22</f>
        <v>UN.</v>
      </c>
      <c r="D27" s="19">
        <v>17</v>
      </c>
      <c r="E27" s="20"/>
      <c r="F27" s="37"/>
      <c r="G27" s="5"/>
    </row>
    <row r="28" spans="1:39" s="26" customFormat="1">
      <c r="A28" s="16" t="s">
        <v>90</v>
      </c>
      <c r="B28" s="17" t="s">
        <v>91</v>
      </c>
      <c r="C28" s="18" t="str">
        <f>'[1]Plan Tron'!F23</f>
        <v>UN.</v>
      </c>
      <c r="D28" s="19">
        <v>6</v>
      </c>
      <c r="E28" s="20"/>
      <c r="F28" s="37"/>
      <c r="G28" s="5"/>
    </row>
    <row r="29" spans="1:39" s="26" customFormat="1">
      <c r="A29" s="16" t="s">
        <v>92</v>
      </c>
      <c r="B29" s="17" t="s">
        <v>93</v>
      </c>
      <c r="C29" s="18" t="str">
        <f>'[1]Plan Tron'!F24</f>
        <v>M</v>
      </c>
      <c r="D29" s="19">
        <v>950</v>
      </c>
      <c r="E29" s="20"/>
      <c r="F29" s="37"/>
      <c r="G29" s="5"/>
    </row>
    <row r="30" spans="1:39" s="26" customFormat="1">
      <c r="A30" s="16" t="s">
        <v>94</v>
      </c>
      <c r="B30" s="17" t="s">
        <v>95</v>
      </c>
      <c r="C30" s="18" t="str">
        <f>'[1]Plan Tron'!F25</f>
        <v>M</v>
      </c>
      <c r="D30" s="19">
        <v>700</v>
      </c>
      <c r="E30" s="20"/>
      <c r="F30" s="37"/>
      <c r="G30" s="5"/>
    </row>
    <row r="31" spans="1:39" s="28" customFormat="1">
      <c r="A31" s="16" t="s">
        <v>96</v>
      </c>
      <c r="B31" s="17" t="s">
        <v>97</v>
      </c>
      <c r="C31" s="18" t="str">
        <f>'[1]Plan Tron'!F26</f>
        <v>M</v>
      </c>
      <c r="D31" s="19">
        <v>240</v>
      </c>
      <c r="E31" s="20"/>
      <c r="F31" s="37"/>
      <c r="G31" s="27"/>
    </row>
    <row r="32" spans="1:39" s="26" customFormat="1">
      <c r="A32" s="16" t="s">
        <v>98</v>
      </c>
      <c r="B32" s="17" t="s">
        <v>99</v>
      </c>
      <c r="C32" s="18" t="s">
        <v>86</v>
      </c>
      <c r="D32" s="19">
        <v>26</v>
      </c>
      <c r="E32" s="20"/>
      <c r="F32" s="37"/>
    </row>
    <row r="33" spans="1:39" s="26" customFormat="1">
      <c r="A33" s="16" t="s">
        <v>102</v>
      </c>
      <c r="B33" s="17" t="s">
        <v>103</v>
      </c>
      <c r="C33" s="18" t="s">
        <v>86</v>
      </c>
      <c r="D33" s="19">
        <v>8</v>
      </c>
      <c r="E33" s="20"/>
      <c r="F33" s="37"/>
    </row>
    <row r="34" spans="1:39" s="26" customFormat="1">
      <c r="A34" s="16"/>
      <c r="B34" s="22" t="s">
        <v>7</v>
      </c>
      <c r="C34" s="23" t="str">
        <f>A24</f>
        <v>2</v>
      </c>
      <c r="D34" s="19"/>
      <c r="E34" s="20"/>
      <c r="F34" s="129"/>
      <c r="G34" s="5"/>
    </row>
    <row r="35" spans="1:39" s="26" customFormat="1">
      <c r="A35" s="16"/>
      <c r="B35" s="17"/>
      <c r="C35" s="18"/>
      <c r="D35" s="19"/>
      <c r="E35" s="20"/>
      <c r="F35" s="21"/>
    </row>
    <row r="36" spans="1:39" s="26" customFormat="1">
      <c r="A36" s="25" t="str">
        <f>'[1]Plan Tron'!A58</f>
        <v>3</v>
      </c>
      <c r="B36" s="101" t="s">
        <v>100</v>
      </c>
      <c r="C36" s="23"/>
      <c r="D36" s="102"/>
      <c r="E36" s="103"/>
      <c r="F36" s="24"/>
    </row>
    <row r="37" spans="1:39" s="26" customFormat="1" ht="102">
      <c r="A37" s="16" t="s">
        <v>50</v>
      </c>
      <c r="B37" s="166" t="s">
        <v>101</v>
      </c>
      <c r="C37" s="18" t="s">
        <v>86</v>
      </c>
      <c r="D37" s="19">
        <v>7</v>
      </c>
      <c r="E37" s="20"/>
      <c r="F37" s="21"/>
    </row>
    <row r="38" spans="1:39" s="26" customFormat="1">
      <c r="A38" s="16"/>
      <c r="B38" s="22" t="s">
        <v>7</v>
      </c>
      <c r="C38" s="23" t="str">
        <f>A36</f>
        <v>3</v>
      </c>
      <c r="D38" s="19"/>
      <c r="E38" s="20"/>
      <c r="F38" s="24"/>
      <c r="G38" s="5"/>
    </row>
    <row r="39" spans="1:39" s="99" customFormat="1">
      <c r="A39" s="16"/>
      <c r="B39" s="17"/>
      <c r="C39" s="18"/>
      <c r="D39" s="19"/>
      <c r="E39" s="20"/>
      <c r="F39" s="21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</row>
    <row r="40" spans="1:39" s="26" customFormat="1">
      <c r="A40" s="16"/>
      <c r="B40" s="17"/>
      <c r="C40" s="18"/>
      <c r="D40" s="19"/>
      <c r="E40" s="20"/>
      <c r="F40" s="21"/>
      <c r="G40" s="5"/>
    </row>
    <row r="41" spans="1:39" s="26" customFormat="1">
      <c r="A41" s="162"/>
      <c r="B41" s="163" t="s">
        <v>8</v>
      </c>
      <c r="C41" s="163"/>
      <c r="D41" s="163"/>
      <c r="E41" s="163"/>
      <c r="F41" s="164"/>
    </row>
    <row r="42" spans="1:39" s="161" customFormat="1">
      <c r="A42" s="160"/>
      <c r="B42" s="179"/>
      <c r="C42" s="179"/>
      <c r="D42" s="130"/>
      <c r="E42" s="32"/>
      <c r="F42" s="30"/>
      <c r="G42" s="5"/>
      <c r="H42" s="5"/>
      <c r="I42" s="5"/>
      <c r="J42" s="5"/>
      <c r="K42" s="5"/>
      <c r="L42" s="5"/>
      <c r="M42" s="5"/>
      <c r="N42" s="5"/>
      <c r="O42" s="5"/>
    </row>
    <row r="43" spans="1:39" s="161" customFormat="1">
      <c r="A43" s="160"/>
      <c r="B43" s="179"/>
      <c r="C43" s="179"/>
      <c r="D43" s="83"/>
      <c r="E43" s="1"/>
      <c r="F43" s="30"/>
      <c r="G43" s="5"/>
      <c r="H43" s="5"/>
      <c r="I43" s="5"/>
      <c r="J43" s="5"/>
      <c r="K43" s="5"/>
      <c r="L43" s="5"/>
      <c r="M43" s="5"/>
      <c r="N43" s="5"/>
      <c r="O43" s="5"/>
    </row>
    <row r="44" spans="1:39" s="1" customFormat="1">
      <c r="B44" s="34"/>
      <c r="D44" s="104"/>
      <c r="E44" s="84"/>
      <c r="F44" s="30"/>
      <c r="G44" s="5"/>
      <c r="H44" s="5"/>
      <c r="I44" s="5"/>
      <c r="J44" s="5"/>
      <c r="K44" s="5"/>
      <c r="L44" s="5"/>
      <c r="M44" s="5"/>
      <c r="N44" s="5"/>
      <c r="O44" s="5"/>
      <c r="P44" s="5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</row>
    <row r="45" spans="1:39" s="1" customFormat="1">
      <c r="B45" s="34"/>
      <c r="D45" s="31"/>
      <c r="E45" s="32"/>
      <c r="F45" s="30"/>
      <c r="G45" s="5"/>
      <c r="H45" s="5"/>
      <c r="I45" s="5"/>
      <c r="J45" s="5"/>
      <c r="K45" s="5"/>
      <c r="L45" s="5"/>
      <c r="M45" s="5"/>
      <c r="N45" s="5"/>
      <c r="O45" s="5"/>
      <c r="P45" s="5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</row>
    <row r="46" spans="1:39" s="1" customFormat="1" ht="14.25" customHeight="1">
      <c r="B46" s="180" t="s">
        <v>104</v>
      </c>
      <c r="C46" s="180"/>
      <c r="D46" s="180"/>
      <c r="E46" s="180"/>
      <c r="F46" s="180"/>
      <c r="G46" s="180"/>
      <c r="H46" s="180"/>
      <c r="I46" s="180"/>
      <c r="J46" s="5"/>
      <c r="K46" s="5"/>
      <c r="L46" s="5"/>
      <c r="M46" s="5"/>
      <c r="N46" s="5"/>
      <c r="O46" s="5"/>
      <c r="P46" s="5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</row>
    <row r="47" spans="1:39" s="1" customFormat="1" ht="14.25" customHeight="1">
      <c r="A47" s="83"/>
      <c r="B47" s="180" t="s">
        <v>105</v>
      </c>
      <c r="C47" s="180"/>
      <c r="D47" s="180"/>
      <c r="E47" s="180"/>
      <c r="F47" s="180"/>
      <c r="G47" s="180"/>
      <c r="H47" s="180"/>
      <c r="I47" s="180"/>
      <c r="J47" s="5"/>
      <c r="K47" s="5"/>
      <c r="L47" s="5"/>
      <c r="M47" s="5"/>
      <c r="N47" s="5"/>
      <c r="O47" s="5"/>
      <c r="P47" s="5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</row>
    <row r="48" spans="1:39" s="1" customFormat="1">
      <c r="A48" s="83"/>
      <c r="B48" s="34"/>
      <c r="D48" s="31"/>
      <c r="E48" s="32"/>
      <c r="F48" s="30"/>
      <c r="G48" s="5"/>
      <c r="H48" s="5"/>
      <c r="I48" s="5"/>
      <c r="J48" s="5"/>
      <c r="K48" s="5"/>
      <c r="L48" s="5"/>
      <c r="M48" s="5"/>
      <c r="N48" s="5"/>
      <c r="O48" s="5"/>
      <c r="P48" s="5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</row>
    <row r="49" spans="2:39" s="1" customFormat="1">
      <c r="B49" s="34"/>
      <c r="D49" s="31"/>
      <c r="E49" s="32"/>
      <c r="F49" s="30"/>
      <c r="G49" s="5"/>
      <c r="H49" s="5"/>
      <c r="I49" s="5"/>
      <c r="J49" s="5"/>
      <c r="K49" s="5"/>
      <c r="L49" s="5"/>
      <c r="M49" s="5"/>
      <c r="N49" s="5"/>
      <c r="O49" s="5"/>
      <c r="P49" s="5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</row>
    <row r="50" spans="2:39" s="1" customFormat="1">
      <c r="B50" s="34"/>
      <c r="D50" s="31"/>
      <c r="E50" s="32"/>
      <c r="F50" s="30"/>
      <c r="G50" s="5"/>
      <c r="H50" s="5"/>
      <c r="I50" s="5"/>
      <c r="J50" s="5"/>
      <c r="K50" s="5"/>
      <c r="L50" s="5"/>
      <c r="M50" s="5"/>
      <c r="N50" s="5"/>
      <c r="O50" s="5"/>
      <c r="P50" s="5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</row>
    <row r="51" spans="2:39" s="1" customFormat="1">
      <c r="B51" s="34"/>
      <c r="D51" s="31"/>
      <c r="E51" s="32"/>
      <c r="F51" s="30"/>
      <c r="G51" s="5"/>
      <c r="H51" s="5"/>
      <c r="I51" s="5"/>
      <c r="J51" s="5"/>
      <c r="K51" s="5"/>
      <c r="L51" s="5"/>
      <c r="M51" s="5"/>
      <c r="N51" s="5"/>
      <c r="O51" s="5"/>
      <c r="P51" s="5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</row>
    <row r="52" spans="2:39" s="1" customFormat="1">
      <c r="B52" s="34"/>
      <c r="D52" s="31"/>
      <c r="E52" s="32"/>
      <c r="F52" s="30"/>
      <c r="G52" s="5"/>
      <c r="H52" s="5"/>
      <c r="I52" s="5"/>
      <c r="J52" s="5"/>
      <c r="K52" s="5"/>
      <c r="L52" s="5"/>
      <c r="M52" s="5"/>
      <c r="N52" s="5"/>
      <c r="O52" s="5"/>
      <c r="P52" s="5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</row>
    <row r="53" spans="2:39" s="1" customFormat="1">
      <c r="B53" s="34"/>
      <c r="D53" s="31"/>
      <c r="E53" s="32"/>
      <c r="F53" s="30"/>
      <c r="G53" s="5"/>
      <c r="H53" s="5"/>
      <c r="I53" s="5"/>
      <c r="J53" s="5"/>
      <c r="K53" s="5"/>
      <c r="L53" s="5"/>
      <c r="M53" s="5"/>
      <c r="N53" s="5"/>
      <c r="O53" s="5"/>
      <c r="P53" s="5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</row>
    <row r="54" spans="2:39" s="1" customFormat="1">
      <c r="B54" s="34"/>
      <c r="D54" s="31"/>
      <c r="E54" s="32"/>
      <c r="F54" s="30"/>
      <c r="G54" s="5"/>
      <c r="H54" s="5"/>
      <c r="I54" s="5"/>
      <c r="J54" s="5"/>
      <c r="K54" s="5"/>
      <c r="L54" s="5"/>
      <c r="M54" s="5"/>
      <c r="N54" s="5"/>
      <c r="O54" s="5"/>
      <c r="P54" s="5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</row>
    <row r="55" spans="2:39" s="1" customFormat="1">
      <c r="B55" s="34"/>
      <c r="D55" s="31"/>
      <c r="E55" s="32"/>
      <c r="F55" s="30"/>
      <c r="G55" s="5"/>
      <c r="H55" s="5"/>
      <c r="I55" s="5"/>
      <c r="J55" s="5"/>
      <c r="K55" s="5"/>
      <c r="L55" s="5"/>
      <c r="M55" s="5"/>
      <c r="N55" s="5"/>
      <c r="O55" s="5"/>
      <c r="P55" s="5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</row>
    <row r="56" spans="2:39" s="1" customFormat="1">
      <c r="B56" s="34"/>
      <c r="D56" s="31"/>
      <c r="E56" s="32"/>
      <c r="F56" s="30"/>
      <c r="G56" s="5"/>
      <c r="H56" s="5"/>
      <c r="I56" s="5"/>
      <c r="J56" s="5"/>
      <c r="K56" s="5"/>
      <c r="L56" s="5"/>
      <c r="M56" s="5"/>
      <c r="N56" s="5"/>
      <c r="O56" s="5"/>
      <c r="P56" s="5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</row>
    <row r="57" spans="2:39" s="1" customFormat="1">
      <c r="B57" s="34"/>
      <c r="D57" s="31"/>
      <c r="E57" s="32"/>
      <c r="F57" s="30"/>
      <c r="G57" s="5"/>
      <c r="H57" s="5"/>
      <c r="I57" s="5"/>
      <c r="J57" s="5"/>
      <c r="K57" s="5"/>
      <c r="L57" s="5"/>
      <c r="M57" s="5"/>
      <c r="N57" s="5"/>
      <c r="O57" s="5"/>
      <c r="P57" s="5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</row>
    <row r="58" spans="2:39" s="1" customFormat="1">
      <c r="B58" s="34"/>
      <c r="D58" s="31"/>
      <c r="E58" s="32"/>
      <c r="F58" s="30"/>
      <c r="G58" s="5"/>
      <c r="H58" s="5"/>
      <c r="I58" s="5"/>
      <c r="J58" s="5"/>
      <c r="K58" s="5"/>
      <c r="L58" s="5"/>
      <c r="M58" s="5"/>
      <c r="N58" s="5"/>
      <c r="O58" s="5"/>
      <c r="P58" s="5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</row>
    <row r="59" spans="2:39" s="1" customFormat="1">
      <c r="B59" s="34"/>
      <c r="D59" s="31"/>
      <c r="E59" s="32"/>
      <c r="F59" s="30"/>
      <c r="G59" s="5"/>
      <c r="H59" s="5"/>
      <c r="I59" s="5"/>
      <c r="J59" s="5"/>
      <c r="K59" s="5"/>
      <c r="L59" s="5"/>
      <c r="M59" s="5"/>
      <c r="N59" s="5"/>
      <c r="O59" s="5"/>
      <c r="P59" s="5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</row>
    <row r="60" spans="2:39" s="1" customFormat="1">
      <c r="B60" s="34"/>
      <c r="D60" s="31"/>
      <c r="E60" s="32"/>
      <c r="F60" s="30"/>
      <c r="G60" s="5"/>
      <c r="H60" s="5"/>
      <c r="I60" s="5"/>
      <c r="J60" s="5"/>
      <c r="K60" s="5"/>
      <c r="L60" s="5"/>
      <c r="M60" s="5"/>
      <c r="N60" s="5"/>
      <c r="O60" s="5"/>
      <c r="P60" s="5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</row>
    <row r="61" spans="2:39" s="1" customFormat="1">
      <c r="B61" s="34"/>
      <c r="D61" s="31"/>
      <c r="E61" s="32"/>
      <c r="F61" s="30"/>
      <c r="G61" s="5"/>
      <c r="H61" s="5"/>
      <c r="I61" s="5"/>
      <c r="J61" s="5"/>
      <c r="K61" s="5"/>
      <c r="L61" s="5"/>
      <c r="M61" s="5"/>
      <c r="N61" s="5"/>
      <c r="O61" s="5"/>
      <c r="P61" s="5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</row>
    <row r="62" spans="2:39" s="1" customFormat="1">
      <c r="B62" s="34"/>
      <c r="D62" s="31"/>
      <c r="E62" s="32"/>
      <c r="F62" s="30"/>
      <c r="G62" s="5"/>
      <c r="H62" s="5"/>
      <c r="I62" s="5"/>
      <c r="J62" s="5"/>
      <c r="K62" s="5"/>
      <c r="L62" s="5"/>
      <c r="M62" s="5"/>
      <c r="N62" s="5"/>
      <c r="O62" s="5"/>
      <c r="P62" s="5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</row>
    <row r="63" spans="2:39" s="1" customFormat="1">
      <c r="B63" s="34"/>
      <c r="D63" s="31"/>
      <c r="E63" s="32"/>
      <c r="F63" s="30"/>
      <c r="G63" s="5"/>
      <c r="H63" s="5"/>
      <c r="I63" s="5"/>
      <c r="J63" s="5"/>
      <c r="K63" s="5"/>
      <c r="L63" s="5"/>
      <c r="M63" s="5"/>
      <c r="N63" s="5"/>
      <c r="O63" s="5"/>
      <c r="P63" s="5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</row>
    <row r="64" spans="2:39" s="1" customFormat="1">
      <c r="B64" s="34"/>
      <c r="D64" s="31"/>
      <c r="E64" s="32"/>
      <c r="F64" s="30"/>
      <c r="G64" s="5"/>
      <c r="H64" s="5"/>
      <c r="I64" s="5"/>
      <c r="J64" s="5"/>
      <c r="K64" s="5"/>
      <c r="L64" s="5"/>
      <c r="M64" s="5"/>
      <c r="N64" s="5"/>
      <c r="O64" s="5"/>
      <c r="P64" s="5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</row>
    <row r="65" spans="2:39" s="1" customFormat="1">
      <c r="B65" s="34"/>
      <c r="D65" s="31"/>
      <c r="E65" s="32"/>
      <c r="F65" s="30"/>
      <c r="G65" s="5"/>
      <c r="H65" s="5"/>
      <c r="I65" s="5"/>
      <c r="J65" s="5"/>
      <c r="K65" s="5"/>
      <c r="L65" s="5"/>
      <c r="M65" s="5"/>
      <c r="N65" s="5"/>
      <c r="O65" s="5"/>
      <c r="P65" s="5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</row>
    <row r="66" spans="2:39" s="1" customFormat="1">
      <c r="B66" s="34"/>
      <c r="D66" s="31"/>
      <c r="E66" s="32"/>
      <c r="F66" s="30"/>
      <c r="G66" s="5"/>
      <c r="H66" s="5"/>
      <c r="I66" s="5"/>
      <c r="J66" s="5"/>
      <c r="K66" s="5"/>
      <c r="L66" s="5"/>
      <c r="M66" s="5"/>
      <c r="N66" s="5"/>
      <c r="O66" s="5"/>
      <c r="P66" s="5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</row>
    <row r="67" spans="2:39" s="1" customFormat="1">
      <c r="B67" s="34"/>
      <c r="D67" s="31"/>
      <c r="E67" s="32"/>
      <c r="F67" s="30"/>
      <c r="G67" s="5"/>
      <c r="H67" s="5"/>
      <c r="I67" s="5"/>
      <c r="J67" s="5"/>
      <c r="K67" s="5"/>
      <c r="L67" s="5"/>
      <c r="M67" s="5"/>
      <c r="N67" s="5"/>
      <c r="O67" s="5"/>
      <c r="P67" s="5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</row>
    <row r="68" spans="2:39" s="1" customFormat="1">
      <c r="B68" s="34"/>
      <c r="D68" s="31"/>
      <c r="E68" s="32"/>
      <c r="F68" s="30"/>
      <c r="G68" s="5"/>
      <c r="H68" s="5"/>
      <c r="I68" s="5"/>
      <c r="J68" s="5"/>
      <c r="K68" s="5"/>
      <c r="L68" s="5"/>
      <c r="M68" s="5"/>
      <c r="N68" s="5"/>
      <c r="O68" s="5"/>
      <c r="P68" s="5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</row>
    <row r="69" spans="2:39" s="1" customFormat="1">
      <c r="B69" s="34"/>
      <c r="D69" s="31"/>
      <c r="E69" s="32"/>
      <c r="F69" s="30"/>
      <c r="G69" s="5"/>
      <c r="H69" s="5"/>
      <c r="I69" s="5"/>
      <c r="J69" s="5"/>
      <c r="K69" s="5"/>
      <c r="L69" s="5"/>
      <c r="M69" s="5"/>
      <c r="N69" s="5"/>
      <c r="O69" s="5"/>
      <c r="P69" s="5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</row>
    <row r="70" spans="2:39" s="1" customFormat="1">
      <c r="B70" s="34"/>
      <c r="D70" s="31"/>
      <c r="E70" s="32"/>
      <c r="F70" s="30"/>
      <c r="G70" s="5"/>
      <c r="H70" s="5"/>
      <c r="I70" s="5"/>
      <c r="J70" s="5"/>
      <c r="K70" s="5"/>
      <c r="L70" s="5"/>
      <c r="M70" s="5"/>
      <c r="N70" s="5"/>
      <c r="O70" s="5"/>
      <c r="P70" s="5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</row>
    <row r="71" spans="2:39" s="1" customFormat="1">
      <c r="B71" s="34"/>
      <c r="D71" s="31"/>
      <c r="E71" s="32"/>
      <c r="F71" s="30"/>
      <c r="G71" s="5"/>
      <c r="H71" s="5"/>
      <c r="I71" s="5"/>
      <c r="J71" s="5"/>
      <c r="K71" s="5"/>
      <c r="L71" s="5"/>
      <c r="M71" s="5"/>
      <c r="N71" s="5"/>
      <c r="O71" s="5"/>
      <c r="P71" s="5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</row>
    <row r="72" spans="2:39" s="1" customFormat="1">
      <c r="B72" s="34"/>
      <c r="D72" s="31"/>
      <c r="E72" s="32"/>
      <c r="F72" s="30"/>
      <c r="G72" s="5"/>
      <c r="H72" s="5"/>
      <c r="I72" s="5"/>
      <c r="J72" s="5"/>
      <c r="K72" s="5"/>
      <c r="L72" s="5"/>
      <c r="M72" s="5"/>
      <c r="N72" s="5"/>
      <c r="O72" s="5"/>
      <c r="P72" s="5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</row>
    <row r="73" spans="2:39" s="1" customFormat="1">
      <c r="B73" s="34"/>
      <c r="D73" s="31"/>
      <c r="E73" s="32"/>
      <c r="F73" s="30"/>
      <c r="G73" s="5"/>
      <c r="H73" s="5"/>
      <c r="I73" s="5"/>
      <c r="J73" s="5"/>
      <c r="K73" s="5"/>
      <c r="L73" s="5"/>
      <c r="M73" s="5"/>
      <c r="N73" s="5"/>
      <c r="O73" s="5"/>
      <c r="P73" s="5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</row>
    <row r="74" spans="2:39" s="1" customFormat="1">
      <c r="B74" s="34"/>
      <c r="D74" s="31"/>
      <c r="E74" s="32"/>
      <c r="F74" s="30"/>
      <c r="G74" s="5"/>
      <c r="H74" s="5"/>
      <c r="I74" s="5"/>
      <c r="J74" s="5"/>
      <c r="K74" s="5"/>
      <c r="L74" s="5"/>
      <c r="M74" s="5"/>
      <c r="N74" s="5"/>
      <c r="O74" s="5"/>
      <c r="P74" s="5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</row>
    <row r="75" spans="2:39" s="1" customFormat="1">
      <c r="B75" s="34"/>
      <c r="D75" s="31"/>
      <c r="E75" s="32"/>
      <c r="F75" s="30"/>
      <c r="G75" s="5"/>
      <c r="H75" s="5"/>
      <c r="I75" s="5"/>
      <c r="J75" s="5"/>
      <c r="K75" s="5"/>
      <c r="L75" s="5"/>
      <c r="M75" s="5"/>
      <c r="N75" s="5"/>
      <c r="O75" s="5"/>
      <c r="P75" s="5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</row>
    <row r="76" spans="2:39" s="1" customFormat="1">
      <c r="B76" s="34"/>
      <c r="D76" s="31"/>
      <c r="E76" s="32"/>
      <c r="F76" s="30"/>
      <c r="G76" s="5"/>
      <c r="H76" s="5"/>
      <c r="I76" s="5"/>
      <c r="J76" s="5"/>
      <c r="K76" s="5"/>
      <c r="L76" s="5"/>
      <c r="M76" s="5"/>
      <c r="N76" s="5"/>
      <c r="O76" s="5"/>
      <c r="P76" s="5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</row>
    <row r="77" spans="2:39" s="1" customFormat="1">
      <c r="B77" s="34"/>
      <c r="D77" s="31"/>
      <c r="E77" s="32"/>
      <c r="F77" s="30"/>
      <c r="G77" s="5"/>
      <c r="H77" s="5"/>
      <c r="I77" s="5"/>
      <c r="J77" s="5"/>
      <c r="K77" s="5"/>
      <c r="L77" s="5"/>
      <c r="M77" s="5"/>
      <c r="N77" s="5"/>
      <c r="O77" s="5"/>
      <c r="P77" s="5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</row>
    <row r="78" spans="2:39" s="1" customFormat="1">
      <c r="B78" s="34"/>
      <c r="D78" s="31"/>
      <c r="E78" s="32"/>
      <c r="F78" s="30"/>
      <c r="G78" s="5"/>
      <c r="H78" s="5"/>
      <c r="I78" s="5"/>
      <c r="J78" s="5"/>
      <c r="K78" s="5"/>
      <c r="L78" s="5"/>
      <c r="M78" s="5"/>
      <c r="N78" s="5"/>
      <c r="O78" s="5"/>
      <c r="P78" s="5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</row>
    <row r="79" spans="2:39" s="1" customFormat="1">
      <c r="B79" s="34"/>
      <c r="D79" s="31"/>
      <c r="E79" s="32"/>
      <c r="F79" s="30"/>
      <c r="G79" s="5"/>
      <c r="H79" s="5"/>
      <c r="I79" s="5"/>
      <c r="J79" s="5"/>
      <c r="K79" s="5"/>
      <c r="L79" s="5"/>
      <c r="M79" s="5"/>
      <c r="N79" s="5"/>
      <c r="O79" s="5"/>
      <c r="P79" s="5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</row>
    <row r="80" spans="2:39" s="1" customFormat="1">
      <c r="B80" s="34"/>
      <c r="D80" s="31"/>
      <c r="E80" s="32"/>
      <c r="F80" s="30"/>
      <c r="G80" s="5"/>
      <c r="H80" s="5"/>
      <c r="I80" s="5"/>
      <c r="J80" s="5"/>
      <c r="K80" s="5"/>
      <c r="L80" s="5"/>
      <c r="M80" s="5"/>
      <c r="N80" s="5"/>
      <c r="O80" s="5"/>
      <c r="P80" s="5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</row>
    <row r="81" spans="2:39" s="1" customFormat="1">
      <c r="B81" s="34"/>
      <c r="D81" s="31"/>
      <c r="E81" s="32"/>
      <c r="F81" s="30"/>
      <c r="G81" s="5"/>
      <c r="H81" s="5"/>
      <c r="I81" s="5"/>
      <c r="J81" s="5"/>
      <c r="K81" s="5"/>
      <c r="L81" s="5"/>
      <c r="M81" s="5"/>
      <c r="N81" s="5"/>
      <c r="O81" s="5"/>
      <c r="P81" s="5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</row>
    <row r="82" spans="2:39" s="1" customFormat="1">
      <c r="B82" s="34"/>
      <c r="D82" s="31"/>
      <c r="E82" s="32"/>
      <c r="F82" s="30"/>
      <c r="G82" s="5"/>
      <c r="H82" s="5"/>
      <c r="I82" s="5"/>
      <c r="J82" s="5"/>
      <c r="K82" s="5"/>
      <c r="L82" s="5"/>
      <c r="M82" s="5"/>
      <c r="N82" s="5"/>
      <c r="O82" s="5"/>
      <c r="P82" s="5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</row>
    <row r="83" spans="2:39" s="1" customFormat="1">
      <c r="B83" s="34"/>
      <c r="D83" s="31"/>
      <c r="E83" s="32"/>
      <c r="F83" s="30"/>
      <c r="G83" s="5"/>
      <c r="H83" s="5"/>
      <c r="I83" s="5"/>
      <c r="J83" s="5"/>
      <c r="K83" s="5"/>
      <c r="L83" s="5"/>
      <c r="M83" s="5"/>
      <c r="N83" s="5"/>
      <c r="O83" s="5"/>
      <c r="P83" s="5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</row>
    <row r="84" spans="2:39" s="1" customFormat="1">
      <c r="B84" s="34"/>
      <c r="D84" s="31"/>
      <c r="E84" s="32"/>
      <c r="F84" s="30"/>
      <c r="G84" s="5"/>
      <c r="H84" s="5"/>
      <c r="I84" s="5"/>
      <c r="J84" s="5"/>
      <c r="K84" s="5"/>
      <c r="L84" s="5"/>
      <c r="M84" s="5"/>
      <c r="N84" s="5"/>
      <c r="O84" s="5"/>
      <c r="P84" s="5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</row>
    <row r="85" spans="2:39" s="1" customFormat="1">
      <c r="B85" s="34"/>
      <c r="D85" s="31"/>
      <c r="E85" s="32"/>
      <c r="F85" s="30"/>
      <c r="G85" s="5"/>
      <c r="H85" s="5"/>
      <c r="I85" s="5"/>
      <c r="J85" s="5"/>
      <c r="K85" s="5"/>
      <c r="L85" s="5"/>
      <c r="M85" s="5"/>
      <c r="N85" s="5"/>
      <c r="O85" s="5"/>
      <c r="P85" s="5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</row>
    <row r="86" spans="2:39" s="1" customFormat="1">
      <c r="B86" s="34"/>
      <c r="D86" s="31"/>
      <c r="E86" s="32"/>
      <c r="F86" s="30"/>
      <c r="G86" s="5"/>
      <c r="H86" s="5"/>
      <c r="I86" s="5"/>
      <c r="J86" s="5"/>
      <c r="K86" s="5"/>
      <c r="L86" s="5"/>
      <c r="M86" s="5"/>
      <c r="N86" s="5"/>
      <c r="O86" s="5"/>
      <c r="P86" s="5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</row>
    <row r="87" spans="2:39" s="1" customFormat="1">
      <c r="B87" s="34"/>
      <c r="D87" s="31"/>
      <c r="E87" s="32"/>
      <c r="F87" s="30"/>
      <c r="G87" s="5"/>
      <c r="H87" s="5"/>
      <c r="I87" s="5"/>
      <c r="J87" s="5"/>
      <c r="K87" s="5"/>
      <c r="L87" s="5"/>
      <c r="M87" s="5"/>
      <c r="N87" s="5"/>
      <c r="O87" s="5"/>
      <c r="P87" s="5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</row>
    <row r="88" spans="2:39" s="1" customFormat="1">
      <c r="B88" s="34"/>
      <c r="D88" s="31"/>
      <c r="E88" s="32"/>
      <c r="F88" s="30"/>
      <c r="G88" s="5"/>
      <c r="H88" s="5"/>
      <c r="I88" s="5"/>
      <c r="J88" s="5"/>
      <c r="K88" s="5"/>
      <c r="L88" s="5"/>
      <c r="M88" s="5"/>
      <c r="N88" s="5"/>
      <c r="O88" s="5"/>
      <c r="P88" s="5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</row>
    <row r="89" spans="2:39" s="1" customFormat="1">
      <c r="B89" s="34"/>
      <c r="D89" s="31"/>
      <c r="E89" s="32"/>
      <c r="F89" s="30"/>
      <c r="G89" s="5"/>
      <c r="H89" s="5"/>
      <c r="I89" s="5"/>
      <c r="J89" s="5"/>
      <c r="K89" s="5"/>
      <c r="L89" s="5"/>
      <c r="M89" s="5"/>
      <c r="N89" s="5"/>
      <c r="O89" s="5"/>
      <c r="P89" s="5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</row>
    <row r="90" spans="2:39" s="1" customFormat="1">
      <c r="B90" s="34"/>
      <c r="D90" s="31"/>
      <c r="E90" s="32"/>
      <c r="F90" s="30"/>
      <c r="G90" s="5"/>
      <c r="H90" s="5"/>
      <c r="I90" s="5"/>
      <c r="J90" s="5"/>
      <c r="K90" s="5"/>
      <c r="L90" s="5"/>
      <c r="M90" s="5"/>
      <c r="N90" s="5"/>
      <c r="O90" s="5"/>
      <c r="P90" s="5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</row>
    <row r="91" spans="2:39" s="1" customFormat="1">
      <c r="B91" s="34"/>
      <c r="D91" s="31"/>
      <c r="E91" s="32"/>
      <c r="F91" s="30"/>
      <c r="G91" s="5"/>
      <c r="H91" s="5"/>
      <c r="I91" s="5"/>
      <c r="J91" s="5"/>
      <c r="K91" s="5"/>
      <c r="L91" s="5"/>
      <c r="M91" s="5"/>
      <c r="N91" s="5"/>
      <c r="O91" s="5"/>
      <c r="P91" s="5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</row>
    <row r="92" spans="2:39" s="1" customFormat="1">
      <c r="B92" s="34"/>
      <c r="D92" s="31"/>
      <c r="E92" s="32"/>
      <c r="F92" s="30"/>
      <c r="G92" s="5"/>
      <c r="H92" s="5"/>
      <c r="I92" s="5"/>
      <c r="J92" s="5"/>
      <c r="K92" s="5"/>
      <c r="L92" s="5"/>
      <c r="M92" s="5"/>
      <c r="N92" s="5"/>
      <c r="O92" s="5"/>
      <c r="P92" s="5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</row>
    <row r="93" spans="2:39" s="1" customFormat="1">
      <c r="B93" s="34"/>
      <c r="D93" s="31"/>
      <c r="E93" s="32"/>
      <c r="F93" s="30"/>
      <c r="G93" s="5"/>
      <c r="H93" s="5"/>
      <c r="I93" s="5"/>
      <c r="J93" s="5"/>
      <c r="K93" s="5"/>
      <c r="L93" s="5"/>
      <c r="M93" s="5"/>
      <c r="N93" s="5"/>
      <c r="O93" s="5"/>
      <c r="P93" s="5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</row>
    <row r="94" spans="2:39" s="1" customFormat="1">
      <c r="B94" s="34"/>
      <c r="D94" s="31"/>
      <c r="E94" s="32"/>
      <c r="F94" s="30"/>
      <c r="G94" s="5"/>
      <c r="H94" s="5"/>
      <c r="I94" s="5"/>
      <c r="J94" s="5"/>
      <c r="K94" s="5"/>
      <c r="L94" s="5"/>
      <c r="M94" s="5"/>
      <c r="N94" s="5"/>
      <c r="O94" s="5"/>
      <c r="P94" s="5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</row>
    <row r="95" spans="2:39" s="1" customFormat="1">
      <c r="B95" s="34"/>
      <c r="D95" s="31"/>
      <c r="E95" s="32"/>
      <c r="F95" s="30"/>
      <c r="G95" s="5"/>
      <c r="H95" s="5"/>
      <c r="I95" s="5"/>
      <c r="J95" s="5"/>
      <c r="K95" s="5"/>
      <c r="L95" s="5"/>
      <c r="M95" s="5"/>
      <c r="N95" s="5"/>
      <c r="O95" s="5"/>
      <c r="P95" s="5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</row>
    <row r="96" spans="2:39" s="1" customFormat="1">
      <c r="B96" s="34"/>
      <c r="D96" s="31"/>
      <c r="E96" s="32"/>
      <c r="F96" s="30"/>
      <c r="G96" s="5"/>
      <c r="H96" s="5"/>
      <c r="I96" s="5"/>
      <c r="J96" s="5"/>
      <c r="K96" s="5"/>
      <c r="L96" s="5"/>
      <c r="M96" s="5"/>
      <c r="N96" s="5"/>
      <c r="O96" s="5"/>
      <c r="P96" s="5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</row>
    <row r="97" spans="2:39" s="1" customFormat="1">
      <c r="B97" s="34"/>
      <c r="D97" s="31"/>
      <c r="E97" s="32"/>
      <c r="F97" s="30"/>
      <c r="G97" s="5"/>
      <c r="H97" s="5"/>
      <c r="I97" s="5"/>
      <c r="J97" s="5"/>
      <c r="K97" s="5"/>
      <c r="L97" s="5"/>
      <c r="M97" s="5"/>
      <c r="N97" s="5"/>
      <c r="O97" s="5"/>
      <c r="P97" s="5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</row>
    <row r="98" spans="2:39" s="1" customFormat="1">
      <c r="B98" s="34"/>
      <c r="D98" s="31"/>
      <c r="E98" s="32"/>
      <c r="F98" s="30"/>
      <c r="G98" s="5"/>
      <c r="H98" s="5"/>
      <c r="I98" s="5"/>
      <c r="J98" s="5"/>
      <c r="K98" s="5"/>
      <c r="L98" s="5"/>
      <c r="M98" s="5"/>
      <c r="N98" s="5"/>
      <c r="O98" s="5"/>
      <c r="P98" s="5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</row>
    <row r="99" spans="2:39" s="1" customFormat="1">
      <c r="B99" s="34"/>
      <c r="D99" s="31"/>
      <c r="E99" s="32"/>
      <c r="F99" s="30"/>
      <c r="G99" s="5"/>
      <c r="H99" s="5"/>
      <c r="I99" s="5"/>
      <c r="J99" s="5"/>
      <c r="K99" s="5"/>
      <c r="L99" s="5"/>
      <c r="M99" s="5"/>
      <c r="N99" s="5"/>
      <c r="O99" s="5"/>
      <c r="P99" s="5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</row>
    <row r="100" spans="2:39" s="1" customFormat="1">
      <c r="B100" s="34"/>
      <c r="D100" s="31"/>
      <c r="E100" s="32"/>
      <c r="F100" s="30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</row>
    <row r="101" spans="2:39" s="1" customFormat="1">
      <c r="B101" s="34"/>
      <c r="D101" s="31"/>
      <c r="E101" s="32"/>
      <c r="F101" s="30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</row>
    <row r="102" spans="2:39" s="1" customFormat="1">
      <c r="B102" s="34"/>
      <c r="D102" s="31"/>
      <c r="E102" s="32"/>
      <c r="F102" s="30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</row>
    <row r="103" spans="2:39" s="1" customFormat="1">
      <c r="B103" s="34"/>
      <c r="D103" s="31"/>
      <c r="E103" s="32"/>
      <c r="F103" s="30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</row>
    <row r="104" spans="2:39" s="1" customFormat="1">
      <c r="B104" s="34"/>
      <c r="D104" s="31"/>
      <c r="E104" s="32"/>
      <c r="F104" s="30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</row>
    <row r="105" spans="2:39" s="1" customFormat="1">
      <c r="B105" s="34"/>
      <c r="D105" s="31"/>
      <c r="E105" s="32"/>
      <c r="F105" s="30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</row>
    <row r="106" spans="2:39" s="1" customFormat="1">
      <c r="B106" s="34"/>
      <c r="D106" s="31"/>
      <c r="E106" s="32"/>
      <c r="F106" s="30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</row>
    <row r="107" spans="2:39" s="1" customFormat="1">
      <c r="B107" s="34"/>
      <c r="D107" s="31"/>
      <c r="E107" s="32"/>
      <c r="F107" s="30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</row>
    <row r="108" spans="2:39" s="1" customFormat="1">
      <c r="B108" s="34"/>
      <c r="D108" s="31"/>
      <c r="E108" s="32"/>
      <c r="F108" s="30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</row>
    <row r="109" spans="2:39" s="1" customFormat="1">
      <c r="B109" s="34"/>
      <c r="D109" s="31"/>
      <c r="E109" s="32"/>
      <c r="F109" s="30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</row>
    <row r="110" spans="2:39" s="1" customFormat="1">
      <c r="B110" s="34"/>
      <c r="D110" s="31"/>
      <c r="E110" s="32"/>
      <c r="F110" s="30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</row>
    <row r="111" spans="2:39" s="1" customFormat="1">
      <c r="B111" s="34"/>
      <c r="D111" s="31"/>
      <c r="E111" s="32"/>
      <c r="F111" s="30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</row>
    <row r="112" spans="2:39" s="1" customFormat="1">
      <c r="B112" s="34"/>
      <c r="D112" s="31"/>
      <c r="E112" s="32"/>
      <c r="F112" s="30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</row>
    <row r="113" spans="2:39" s="1" customFormat="1">
      <c r="B113" s="34"/>
      <c r="D113" s="31"/>
      <c r="E113" s="32"/>
      <c r="F113" s="30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</row>
    <row r="114" spans="2:39" s="1" customFormat="1">
      <c r="B114" s="34"/>
      <c r="D114" s="31"/>
      <c r="E114" s="32"/>
      <c r="F114" s="30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</row>
    <row r="115" spans="2:39" s="1" customFormat="1">
      <c r="B115" s="34"/>
      <c r="D115" s="31"/>
      <c r="E115" s="32"/>
      <c r="F115" s="30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</row>
    <row r="116" spans="2:39" s="1" customFormat="1">
      <c r="B116" s="34"/>
      <c r="D116" s="31"/>
      <c r="E116" s="32"/>
      <c r="F116" s="30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</row>
    <row r="117" spans="2:39" s="1" customFormat="1">
      <c r="B117" s="34"/>
      <c r="D117" s="31"/>
      <c r="E117" s="32"/>
      <c r="F117" s="30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</row>
    <row r="118" spans="2:39" s="1" customFormat="1">
      <c r="B118" s="34"/>
      <c r="D118" s="31"/>
      <c r="E118" s="32"/>
      <c r="F118" s="30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</row>
    <row r="119" spans="2:39" s="1" customFormat="1">
      <c r="B119" s="34"/>
      <c r="D119" s="31"/>
      <c r="E119" s="32"/>
      <c r="F119" s="30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</row>
    <row r="120" spans="2:39" s="1" customFormat="1">
      <c r="B120" s="34"/>
      <c r="D120" s="31"/>
      <c r="E120" s="32"/>
      <c r="F120" s="30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</row>
    <row r="121" spans="2:39" s="1" customFormat="1">
      <c r="B121" s="34"/>
      <c r="D121" s="31"/>
      <c r="E121" s="32"/>
      <c r="F121" s="30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</row>
    <row r="122" spans="2:39" s="1" customFormat="1">
      <c r="B122" s="34"/>
      <c r="D122" s="31"/>
      <c r="E122" s="32"/>
      <c r="F122" s="30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</row>
    <row r="123" spans="2:39" s="1" customFormat="1">
      <c r="B123" s="34"/>
      <c r="D123" s="31"/>
      <c r="E123" s="32"/>
      <c r="F123" s="30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</row>
    <row r="124" spans="2:39" s="1" customFormat="1">
      <c r="B124" s="34"/>
      <c r="D124" s="31"/>
      <c r="E124" s="32"/>
      <c r="F124" s="30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</row>
    <row r="125" spans="2:39" s="1" customFormat="1">
      <c r="B125" s="34"/>
      <c r="D125" s="31"/>
      <c r="E125" s="32"/>
      <c r="F125" s="30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</row>
    <row r="126" spans="2:39" s="1" customFormat="1">
      <c r="B126" s="34"/>
      <c r="D126" s="31"/>
      <c r="E126" s="32"/>
      <c r="F126" s="30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</row>
    <row r="127" spans="2:39" s="1" customFormat="1">
      <c r="B127" s="34"/>
      <c r="D127" s="31"/>
      <c r="E127" s="32"/>
      <c r="F127" s="30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</row>
    <row r="128" spans="2:39" s="1" customFormat="1">
      <c r="B128" s="34"/>
      <c r="D128" s="31"/>
      <c r="E128" s="32"/>
      <c r="F128" s="30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</row>
    <row r="129" spans="2:39" s="1" customFormat="1">
      <c r="B129" s="34"/>
      <c r="D129" s="31"/>
      <c r="E129" s="32"/>
      <c r="F129" s="30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</row>
    <row r="130" spans="2:39" s="1" customFormat="1">
      <c r="B130" s="34"/>
      <c r="D130" s="31"/>
      <c r="E130" s="32"/>
      <c r="F130" s="30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</row>
    <row r="131" spans="2:39" s="1" customFormat="1">
      <c r="B131" s="34"/>
      <c r="D131" s="31"/>
      <c r="E131" s="32"/>
      <c r="F131" s="30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</row>
    <row r="132" spans="2:39" s="1" customFormat="1">
      <c r="B132" s="34"/>
      <c r="D132" s="31"/>
      <c r="E132" s="32"/>
      <c r="F132" s="30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</row>
    <row r="133" spans="2:39" s="1" customFormat="1">
      <c r="B133" s="34"/>
      <c r="D133" s="31"/>
      <c r="E133" s="32"/>
      <c r="F133" s="30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</row>
    <row r="134" spans="2:39" s="1" customFormat="1">
      <c r="B134" s="34"/>
      <c r="D134" s="31"/>
      <c r="E134" s="32"/>
      <c r="F134" s="30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</row>
    <row r="135" spans="2:39" s="1" customFormat="1">
      <c r="B135" s="34"/>
      <c r="D135" s="31"/>
      <c r="E135" s="32"/>
      <c r="F135" s="30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83"/>
      <c r="AL135" s="83"/>
      <c r="AM135" s="83"/>
    </row>
    <row r="136" spans="2:39" s="1" customFormat="1">
      <c r="B136" s="34"/>
      <c r="D136" s="31"/>
      <c r="E136" s="32"/>
      <c r="F136" s="30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</row>
    <row r="137" spans="2:39" s="1" customFormat="1">
      <c r="B137" s="34"/>
      <c r="D137" s="31"/>
      <c r="E137" s="32"/>
      <c r="F137" s="30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</row>
    <row r="138" spans="2:39" s="1" customFormat="1">
      <c r="B138" s="34"/>
      <c r="D138" s="31"/>
      <c r="E138" s="32"/>
      <c r="F138" s="30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</row>
    <row r="139" spans="2:39" s="1" customFormat="1">
      <c r="B139" s="34"/>
      <c r="D139" s="31"/>
      <c r="E139" s="32"/>
      <c r="F139" s="30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</row>
    <row r="140" spans="2:39" s="1" customFormat="1">
      <c r="B140" s="34"/>
      <c r="D140" s="31"/>
      <c r="E140" s="32"/>
      <c r="F140" s="30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  <c r="AK140" s="83"/>
      <c r="AL140" s="83"/>
      <c r="AM140" s="83"/>
    </row>
    <row r="141" spans="2:39" s="1" customFormat="1">
      <c r="B141" s="34"/>
      <c r="D141" s="31"/>
      <c r="E141" s="32"/>
      <c r="F141" s="30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  <c r="AK141" s="83"/>
      <c r="AL141" s="83"/>
      <c r="AM141" s="83"/>
    </row>
    <row r="142" spans="2:39" s="1" customFormat="1">
      <c r="B142" s="34"/>
      <c r="D142" s="31"/>
      <c r="E142" s="32"/>
      <c r="F142" s="30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  <c r="AK142" s="83"/>
      <c r="AL142" s="83"/>
      <c r="AM142" s="83"/>
    </row>
    <row r="143" spans="2:39" s="1" customFormat="1">
      <c r="B143" s="34"/>
      <c r="D143" s="31"/>
      <c r="E143" s="32"/>
      <c r="F143" s="30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</row>
    <row r="144" spans="2:39" s="1" customFormat="1">
      <c r="B144" s="34"/>
      <c r="D144" s="31"/>
      <c r="E144" s="32"/>
      <c r="F144" s="30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</row>
  </sheetData>
  <mergeCells count="4">
    <mergeCell ref="A9:F9"/>
    <mergeCell ref="B42:C43"/>
    <mergeCell ref="B46:I46"/>
    <mergeCell ref="B47:I47"/>
  </mergeCells>
  <phoneticPr fontId="26" type="noConversion"/>
  <printOptions horizontalCentered="1"/>
  <pageMargins left="0.59055118110236227" right="0.19685039370078741" top="0.78740157480314965" bottom="0.78740157480314965" header="0.51181102362204722" footer="0.51181102362204722"/>
  <pageSetup paperSize="9" scale="70" orientation="portrait" horizontalDpi="4294967294" verticalDpi="4294967294" r:id="rId1"/>
  <headerFooter alignWithMargins="0">
    <oddFooter>&amp;L&amp;A&amp;RPágina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99"/>
  <sheetViews>
    <sheetView topLeftCell="A37" workbookViewId="0">
      <selection activeCell="B13" sqref="B13"/>
    </sheetView>
  </sheetViews>
  <sheetFormatPr defaultRowHeight="14.25"/>
  <cols>
    <col min="1" max="1" width="6.28515625" style="78" customWidth="1"/>
    <col min="2" max="2" width="39.140625" style="41" bestFit="1" customWidth="1"/>
    <col min="3" max="3" width="15.28515625" style="76" bestFit="1" customWidth="1"/>
    <col min="4" max="4" width="10.7109375" style="77" customWidth="1"/>
    <col min="5" max="5" width="9.28515625" style="77" bestFit="1" customWidth="1"/>
    <col min="6" max="6" width="9" style="40" customWidth="1"/>
    <col min="7" max="7" width="10.140625" style="41" customWidth="1"/>
    <col min="8" max="16384" width="9.140625" style="39"/>
  </cols>
  <sheetData>
    <row r="1" spans="1:8" s="96" customFormat="1" ht="70.5" customHeight="1">
      <c r="A1" s="4" t="str">
        <f>'Planilha orçamentária'!A5</f>
        <v>Proprietário: PREFEITURA MUNICIPAL DE CORDEIRÓPOLIS</v>
      </c>
      <c r="B1" s="92"/>
      <c r="C1" s="93"/>
      <c r="D1" s="93"/>
      <c r="E1" s="93"/>
      <c r="F1" s="94"/>
      <c r="G1" s="95"/>
    </row>
    <row r="2" spans="1:8" s="96" customFormat="1" ht="15.75" customHeight="1">
      <c r="A2" s="4" t="str">
        <f>'Planilha orçamentária'!A6</f>
        <v>Obra : AQUISIÇÃO E IMPLANTAÇÃO DE SEMAFOROS</v>
      </c>
      <c r="B2" s="92"/>
      <c r="C2" s="93"/>
      <c r="D2" s="93"/>
      <c r="E2" s="93"/>
      <c r="F2" s="94"/>
      <c r="G2" s="95"/>
    </row>
    <row r="3" spans="1:8" s="96" customFormat="1" ht="14.25" customHeight="1">
      <c r="A3" s="4" t="str">
        <f>'Planilha orçamentária'!A7</f>
        <v>Local : MUNICÍPIO DE CORDEIRÓPOLIS/SP</v>
      </c>
      <c r="B3" s="92"/>
      <c r="C3" s="93"/>
      <c r="D3" s="93"/>
      <c r="E3" s="93"/>
      <c r="F3" s="94"/>
      <c r="G3" s="95"/>
    </row>
    <row r="4" spans="1:8" s="96" customFormat="1" ht="15.75" customHeight="1">
      <c r="A4" s="183" t="s">
        <v>12</v>
      </c>
      <c r="B4" s="183"/>
      <c r="C4" s="183"/>
      <c r="D4" s="183"/>
      <c r="E4" s="183"/>
      <c r="F4" s="183"/>
      <c r="G4" s="183"/>
      <c r="H4" s="183"/>
    </row>
    <row r="5" spans="1:8" s="96" customFormat="1" ht="14.25" customHeight="1" thickBot="1">
      <c r="A5" s="97"/>
      <c r="B5" s="97"/>
      <c r="C5" s="97"/>
      <c r="D5" s="97"/>
      <c r="E5" s="97"/>
      <c r="F5" s="97"/>
      <c r="G5" s="95"/>
    </row>
    <row r="6" spans="1:8" s="44" customFormat="1" ht="16.5">
      <c r="A6" s="42"/>
      <c r="B6" s="43"/>
      <c r="C6" s="184" t="s">
        <v>18</v>
      </c>
      <c r="D6" s="184" t="s">
        <v>19</v>
      </c>
      <c r="E6" s="187" t="s">
        <v>106</v>
      </c>
      <c r="F6" s="188"/>
      <c r="G6" s="187" t="s">
        <v>107</v>
      </c>
      <c r="H6" s="188"/>
    </row>
    <row r="7" spans="1:8" s="41" customFormat="1" ht="15.6" customHeight="1" thickBot="1">
      <c r="A7" s="45" t="s">
        <v>13</v>
      </c>
      <c r="B7" s="46"/>
      <c r="C7" s="185"/>
      <c r="D7" s="185"/>
      <c r="E7" s="189"/>
      <c r="F7" s="190"/>
      <c r="G7" s="189"/>
      <c r="H7" s="190"/>
    </row>
    <row r="8" spans="1:8" s="41" customFormat="1" ht="15.6" customHeight="1" thickBot="1">
      <c r="A8" s="47"/>
      <c r="B8" s="48"/>
      <c r="C8" s="186"/>
      <c r="D8" s="186"/>
      <c r="E8" s="79" t="s">
        <v>14</v>
      </c>
      <c r="F8" s="79" t="s">
        <v>15</v>
      </c>
      <c r="G8" s="79" t="s">
        <v>14</v>
      </c>
      <c r="H8" s="79" t="s">
        <v>15</v>
      </c>
    </row>
    <row r="9" spans="1:8" s="41" customFormat="1" ht="16.5">
      <c r="A9" s="49">
        <f>'Planilha orçamentária'!A12</f>
        <v>1</v>
      </c>
      <c r="B9" s="50" t="str">
        <f>'Planilha orçamentária'!B12</f>
        <v>EQUIPAMENTOS E MATERIAIS PERMANENTES</v>
      </c>
      <c r="C9" s="51">
        <f>'Planilha orçamentária'!F22</f>
        <v>0</v>
      </c>
      <c r="D9" s="81" t="e">
        <f>C9/$C$16</f>
        <v>#DIV/0!</v>
      </c>
      <c r="E9" s="53">
        <v>44.228000000000002</v>
      </c>
      <c r="F9" s="54">
        <f>E9</f>
        <v>44.228000000000002</v>
      </c>
      <c r="G9" s="53">
        <v>55.771999999999998</v>
      </c>
      <c r="H9" s="54">
        <f>F9+G9</f>
        <v>100</v>
      </c>
    </row>
    <row r="10" spans="1:8" s="41" customFormat="1" ht="16.5">
      <c r="A10" s="55"/>
      <c r="B10" s="56"/>
      <c r="C10" s="57"/>
      <c r="D10" s="58"/>
      <c r="E10" s="59"/>
      <c r="F10" s="60"/>
      <c r="G10" s="59"/>
      <c r="H10" s="60"/>
    </row>
    <row r="11" spans="1:8" s="41" customFormat="1" ht="25.5">
      <c r="A11" s="55" t="str">
        <f>'Planilha orçamentária'!A24</f>
        <v>2</v>
      </c>
      <c r="B11" s="56" t="str">
        <f>'Planilha orçamentária'!B24</f>
        <v>MATERIAIS DE CONSUMO (COLUNAS, CABOS, ROLDANAS ETC)</v>
      </c>
      <c r="C11" s="57">
        <f>'Planilha orçamentária'!F34</f>
        <v>0</v>
      </c>
      <c r="D11" s="52" t="e">
        <f>C11/$C$16</f>
        <v>#DIV/0!</v>
      </c>
      <c r="E11" s="53">
        <v>44.228000000000002</v>
      </c>
      <c r="F11" s="61">
        <f>E11</f>
        <v>44.228000000000002</v>
      </c>
      <c r="G11" s="53">
        <v>55.771999999999998</v>
      </c>
      <c r="H11" s="61">
        <f>F11+G11</f>
        <v>100</v>
      </c>
    </row>
    <row r="12" spans="1:8" s="41" customFormat="1" ht="16.5">
      <c r="A12" s="55"/>
      <c r="B12" s="56"/>
      <c r="C12" s="57"/>
      <c r="D12" s="58"/>
      <c r="E12" s="53"/>
      <c r="F12" s="61"/>
      <c r="G12" s="53"/>
      <c r="H12" s="61"/>
    </row>
    <row r="13" spans="1:8" s="41" customFormat="1" ht="25.5">
      <c r="A13" s="55" t="str">
        <f>'Planilha orçamentária'!A36</f>
        <v>3</v>
      </c>
      <c r="B13" s="56" t="str">
        <f>'Planilha orçamentária'!B36</f>
        <v>SERVIÇO DE IMPLANTAÇÃO E CONFIGURAÇÃO DOS SEMÁFOROS</v>
      </c>
      <c r="C13" s="57">
        <f>'Planilha orçamentária'!F38</f>
        <v>0</v>
      </c>
      <c r="D13" s="52" t="e">
        <f>C13/$C$16</f>
        <v>#DIV/0!</v>
      </c>
      <c r="E13" s="53">
        <v>42.86</v>
      </c>
      <c r="F13" s="61">
        <f>E13</f>
        <v>42.86</v>
      </c>
      <c r="G13" s="53">
        <v>57.14</v>
      </c>
      <c r="H13" s="61">
        <f>F13+G13</f>
        <v>100</v>
      </c>
    </row>
    <row r="14" spans="1:8" s="41" customFormat="1" ht="17.25" thickBot="1">
      <c r="A14" s="55"/>
      <c r="B14" s="56"/>
      <c r="C14" s="57"/>
      <c r="D14" s="58"/>
      <c r="E14" s="59"/>
      <c r="F14" s="60"/>
      <c r="G14" s="59"/>
      <c r="H14" s="60"/>
    </row>
    <row r="15" spans="1:8" ht="17.25" thickBot="1">
      <c r="A15" s="62"/>
      <c r="B15" s="63"/>
      <c r="C15" s="64">
        <f>SUM(C9:C14)</f>
        <v>0</v>
      </c>
      <c r="D15" s="82"/>
      <c r="E15" s="65"/>
      <c r="F15" s="65"/>
      <c r="G15" s="65"/>
      <c r="H15" s="65"/>
    </row>
    <row r="16" spans="1:8" ht="15" thickBot="1">
      <c r="A16" s="66"/>
      <c r="B16" s="67" t="s">
        <v>16</v>
      </c>
      <c r="C16" s="68">
        <f>C15</f>
        <v>0</v>
      </c>
      <c r="D16" s="69" t="e">
        <f>SUM(D9:D14)</f>
        <v>#DIV/0!</v>
      </c>
      <c r="E16" s="70" t="e">
        <f>SUMPRODUCT(E9:E14,$D$9:$D$14)/100</f>
        <v>#DIV/0!</v>
      </c>
      <c r="F16" s="71" t="e">
        <f>E16</f>
        <v>#DIV/0!</v>
      </c>
      <c r="G16" s="70" t="e">
        <f>SUMPRODUCT(G9:G14,$D$9:$D$14)/100</f>
        <v>#DIV/0!</v>
      </c>
      <c r="H16" s="80" t="e">
        <f>F16+G16</f>
        <v>#DIV/0!</v>
      </c>
    </row>
    <row r="17" spans="1:8" ht="15" thickBot="1">
      <c r="A17" s="72"/>
      <c r="B17" s="73" t="s">
        <v>17</v>
      </c>
      <c r="C17" s="74"/>
      <c r="D17" s="75"/>
      <c r="E17" s="181" t="e">
        <f>E16*$C$16</f>
        <v>#DIV/0!</v>
      </c>
      <c r="F17" s="182"/>
      <c r="G17" s="181" t="e">
        <f>G16*$C$16</f>
        <v>#DIV/0!</v>
      </c>
      <c r="H17" s="182"/>
    </row>
    <row r="23" spans="1:8">
      <c r="D23" s="167" t="s">
        <v>104</v>
      </c>
    </row>
    <row r="24" spans="1:8">
      <c r="C24" s="167" t="s">
        <v>105</v>
      </c>
    </row>
    <row r="99" spans="2:8" s="78" customFormat="1" ht="90" customHeight="1">
      <c r="B99" s="41"/>
      <c r="C99" s="76"/>
      <c r="D99" s="77"/>
      <c r="E99" s="77"/>
      <c r="F99" s="40"/>
      <c r="G99" s="41"/>
      <c r="H99" s="39"/>
    </row>
  </sheetData>
  <mergeCells count="7">
    <mergeCell ref="E17:F17"/>
    <mergeCell ref="G17:H17"/>
    <mergeCell ref="A4:H4"/>
    <mergeCell ref="C6:C8"/>
    <mergeCell ref="D6:D8"/>
    <mergeCell ref="E6:F7"/>
    <mergeCell ref="G6:H7"/>
  </mergeCells>
  <phoneticPr fontId="26" type="noConversion"/>
  <printOptions horizontalCentered="1"/>
  <pageMargins left="0.11811023622047245" right="0.27559055118110237" top="0.6692913385826772" bottom="0.39370078740157483" header="0.19685039370078741" footer="0.11811023622047245"/>
  <pageSetup paperSize="9" scale="68" orientation="portrait" horizontalDpi="300" verticalDpi="300" r:id="rId1"/>
  <headerFooter alignWithMargins="0">
    <oddFooter>&amp;L&amp;A&amp;RPágina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Q57"/>
  <sheetViews>
    <sheetView workbookViewId="0">
      <selection activeCell="J109" sqref="J109"/>
    </sheetView>
  </sheetViews>
  <sheetFormatPr defaultRowHeight="12.75"/>
  <cols>
    <col min="2" max="2" width="9" bestFit="1" customWidth="1"/>
    <col min="3" max="3" width="33.5703125" customWidth="1"/>
    <col min="12" max="12" width="12.140625" customWidth="1"/>
    <col min="13" max="13" width="41.5703125" customWidth="1"/>
    <col min="14" max="14" width="9.42578125" bestFit="1" customWidth="1"/>
    <col min="15" max="15" width="11.5703125" bestFit="1" customWidth="1"/>
    <col min="16" max="16" width="11" customWidth="1"/>
  </cols>
  <sheetData>
    <row r="2" spans="2:17">
      <c r="C2" s="127" t="s">
        <v>48</v>
      </c>
      <c r="D2" s="128">
        <v>0.91959999999999997</v>
      </c>
    </row>
    <row r="4" spans="2:17" ht="13.5" thickBot="1"/>
    <row r="5" spans="2:17" ht="33.75" thickBot="1">
      <c r="B5" s="131" t="s">
        <v>30</v>
      </c>
      <c r="C5" s="132" t="s">
        <v>11</v>
      </c>
      <c r="D5" s="132" t="s">
        <v>31</v>
      </c>
      <c r="E5" s="132" t="s">
        <v>10</v>
      </c>
      <c r="F5" s="132" t="s">
        <v>32</v>
      </c>
      <c r="G5" s="133" t="s">
        <v>9</v>
      </c>
      <c r="K5" s="151"/>
      <c r="L5" s="131" t="s">
        <v>30</v>
      </c>
      <c r="M5" s="132" t="s">
        <v>11</v>
      </c>
      <c r="N5" s="132" t="s">
        <v>31</v>
      </c>
      <c r="O5" s="132" t="s">
        <v>10</v>
      </c>
      <c r="P5" s="132" t="s">
        <v>32</v>
      </c>
      <c r="Q5" s="133" t="s">
        <v>9</v>
      </c>
    </row>
    <row r="6" spans="2:17" ht="48" thickBot="1">
      <c r="B6" s="134"/>
      <c r="C6" s="135" t="s">
        <v>69</v>
      </c>
      <c r="D6" s="136" t="s">
        <v>46</v>
      </c>
      <c r="E6" s="137">
        <f>C13</f>
        <v>28.907999999999998</v>
      </c>
      <c r="F6" s="137">
        <v>1.49</v>
      </c>
      <c r="G6" s="138">
        <f>E6+F6</f>
        <v>30.397999999999996</v>
      </c>
      <c r="K6" s="153"/>
      <c r="L6" s="134">
        <v>88309</v>
      </c>
      <c r="M6" s="135" t="s">
        <v>44</v>
      </c>
      <c r="N6" s="136" t="s">
        <v>46</v>
      </c>
      <c r="O6" s="137">
        <f>M16</f>
        <v>2.0975108000000002</v>
      </c>
      <c r="P6" s="137">
        <v>1.49</v>
      </c>
      <c r="Q6" s="138">
        <f>O6+P6</f>
        <v>3.5875108000000004</v>
      </c>
    </row>
    <row r="7" spans="2:17" ht="33.75" thickBot="1">
      <c r="B7" s="143" t="s">
        <v>33</v>
      </c>
      <c r="C7" s="144" t="s">
        <v>11</v>
      </c>
      <c r="D7" s="144" t="s">
        <v>31</v>
      </c>
      <c r="E7" s="144" t="s">
        <v>34</v>
      </c>
      <c r="F7" s="144" t="s">
        <v>35</v>
      </c>
      <c r="G7" s="145" t="s">
        <v>36</v>
      </c>
      <c r="K7" s="151"/>
      <c r="L7" s="143" t="s">
        <v>33</v>
      </c>
      <c r="M7" s="144" t="s">
        <v>11</v>
      </c>
      <c r="N7" s="144" t="s">
        <v>31</v>
      </c>
      <c r="O7" s="144" t="s">
        <v>34</v>
      </c>
      <c r="P7" s="144" t="s">
        <v>35</v>
      </c>
      <c r="Q7" s="145" t="s">
        <v>36</v>
      </c>
    </row>
    <row r="8" spans="2:17" ht="16.5" customHeight="1">
      <c r="B8" s="139">
        <v>88309</v>
      </c>
      <c r="C8" s="140" t="s">
        <v>44</v>
      </c>
      <c r="D8" s="141" t="s">
        <v>37</v>
      </c>
      <c r="E8" s="141">
        <v>0.9</v>
      </c>
      <c r="F8" s="159">
        <f>Q17</f>
        <v>2.0975108000000002</v>
      </c>
      <c r="G8" s="110">
        <f>E8*F8</f>
        <v>1.8877597200000003</v>
      </c>
      <c r="K8" s="150"/>
      <c r="L8" s="139">
        <v>88236</v>
      </c>
      <c r="M8" s="140" t="s">
        <v>59</v>
      </c>
      <c r="N8" s="141" t="s">
        <v>37</v>
      </c>
      <c r="O8" s="141">
        <v>1</v>
      </c>
      <c r="P8" s="157">
        <f>Q57</f>
        <v>0.19111</v>
      </c>
      <c r="Q8" s="142">
        <f t="shared" ref="Q8:Q14" si="0">O8*P8</f>
        <v>0.19111</v>
      </c>
    </row>
    <row r="9" spans="2:17" ht="33">
      <c r="B9" s="139">
        <v>88316</v>
      </c>
      <c r="C9" s="140" t="s">
        <v>45</v>
      </c>
      <c r="D9" s="141" t="s">
        <v>37</v>
      </c>
      <c r="E9" s="141">
        <v>0.9</v>
      </c>
      <c r="F9" s="159">
        <f>Q34</f>
        <v>2.0975108000000002</v>
      </c>
      <c r="G9" s="110">
        <f>E9*F9</f>
        <v>1.8877597200000003</v>
      </c>
      <c r="K9" s="150"/>
      <c r="L9" s="126">
        <v>88237</v>
      </c>
      <c r="M9" s="106" t="s">
        <v>52</v>
      </c>
      <c r="N9" s="107" t="s">
        <v>37</v>
      </c>
      <c r="O9" s="141">
        <v>1</v>
      </c>
      <c r="P9" s="147">
        <f>Q46</f>
        <v>1.0564008</v>
      </c>
      <c r="Q9" s="110">
        <f t="shared" si="0"/>
        <v>1.0564008</v>
      </c>
    </row>
    <row r="10" spans="2:17" ht="16.5">
      <c r="B10" s="105"/>
      <c r="C10" s="106" t="s">
        <v>47</v>
      </c>
      <c r="D10" s="107" t="s">
        <v>26</v>
      </c>
      <c r="E10" s="108">
        <v>0.52559999999999996</v>
      </c>
      <c r="F10" s="109">
        <f>(198/3.6)</f>
        <v>55</v>
      </c>
      <c r="G10" s="110">
        <f>E10*F10</f>
        <v>28.907999999999998</v>
      </c>
      <c r="K10" s="152"/>
      <c r="L10" s="126">
        <v>4750</v>
      </c>
      <c r="M10" s="106" t="s">
        <v>63</v>
      </c>
      <c r="N10" s="107" t="s">
        <v>37</v>
      </c>
      <c r="O10" s="141">
        <v>1</v>
      </c>
      <c r="P10" s="107">
        <v>11.96</v>
      </c>
      <c r="Q10" s="110">
        <f t="shared" si="0"/>
        <v>11.96</v>
      </c>
    </row>
    <row r="11" spans="2:17" ht="33" customHeight="1">
      <c r="B11" s="111"/>
      <c r="C11" s="112"/>
      <c r="D11" s="112"/>
      <c r="E11" s="112"/>
      <c r="F11" s="112"/>
      <c r="G11" s="113"/>
      <c r="K11" s="156"/>
      <c r="L11" s="126">
        <v>37370</v>
      </c>
      <c r="M11" s="106" t="s">
        <v>65</v>
      </c>
      <c r="N11" s="107" t="s">
        <v>37</v>
      </c>
      <c r="O11" s="141">
        <v>1</v>
      </c>
      <c r="P11" s="107">
        <v>1.96</v>
      </c>
      <c r="Q11" s="110">
        <f t="shared" si="0"/>
        <v>1.96</v>
      </c>
    </row>
    <row r="12" spans="2:17" ht="33.75" customHeight="1">
      <c r="B12" s="114" t="s">
        <v>38</v>
      </c>
      <c r="C12" s="115">
        <f>G8+G9</f>
        <v>3.7755194400000005</v>
      </c>
      <c r="D12" s="116" t="s">
        <v>39</v>
      </c>
      <c r="E12" s="115">
        <f>C12*D2</f>
        <v>3.4719676770240002</v>
      </c>
      <c r="F12" s="116" t="s">
        <v>40</v>
      </c>
      <c r="G12" s="117">
        <f>C12+E12</f>
        <v>7.2474871170240007</v>
      </c>
      <c r="K12" s="154"/>
      <c r="L12" s="126">
        <v>37371</v>
      </c>
      <c r="M12" s="106" t="s">
        <v>64</v>
      </c>
      <c r="N12" s="107" t="s">
        <v>37</v>
      </c>
      <c r="O12" s="141">
        <v>1</v>
      </c>
      <c r="P12" s="107">
        <v>0.72</v>
      </c>
      <c r="Q12" s="110">
        <f t="shared" si="0"/>
        <v>0.72</v>
      </c>
    </row>
    <row r="13" spans="2:17" ht="33.75" customHeight="1" thickBot="1">
      <c r="B13" s="118" t="s">
        <v>41</v>
      </c>
      <c r="C13" s="119">
        <f>G10</f>
        <v>28.907999999999998</v>
      </c>
      <c r="D13" s="120" t="s">
        <v>42</v>
      </c>
      <c r="E13" s="119">
        <v>0</v>
      </c>
      <c r="F13" s="120" t="s">
        <v>43</v>
      </c>
      <c r="G13" s="121">
        <f>C13+E13</f>
        <v>28.907999999999998</v>
      </c>
      <c r="K13" s="154"/>
      <c r="L13" s="126">
        <v>37372</v>
      </c>
      <c r="M13" s="106" t="s">
        <v>66</v>
      </c>
      <c r="N13" s="107" t="s">
        <v>37</v>
      </c>
      <c r="O13" s="141">
        <v>1</v>
      </c>
      <c r="P13" s="109">
        <v>0.09</v>
      </c>
      <c r="Q13" s="110">
        <f t="shared" si="0"/>
        <v>0.09</v>
      </c>
    </row>
    <row r="14" spans="2:17" ht="34.5" customHeight="1" thickBot="1">
      <c r="B14" s="191" t="s">
        <v>43</v>
      </c>
      <c r="C14" s="192"/>
      <c r="D14" s="192"/>
      <c r="E14" s="192"/>
      <c r="F14" s="193"/>
      <c r="G14" s="125">
        <f>G12+G13</f>
        <v>36.155487117023995</v>
      </c>
      <c r="K14" s="158"/>
      <c r="L14" s="126">
        <v>37373</v>
      </c>
      <c r="M14" s="106" t="s">
        <v>67</v>
      </c>
      <c r="N14" s="107" t="s">
        <v>37</v>
      </c>
      <c r="O14" s="141">
        <v>1</v>
      </c>
      <c r="P14" s="109">
        <v>0.04</v>
      </c>
      <c r="Q14" s="110">
        <f t="shared" si="0"/>
        <v>0.04</v>
      </c>
    </row>
    <row r="15" spans="2:17" ht="16.5">
      <c r="B15" s="148" t="s">
        <v>51</v>
      </c>
      <c r="K15" s="155"/>
      <c r="L15" s="114" t="s">
        <v>38</v>
      </c>
      <c r="M15" s="115"/>
      <c r="N15" s="116" t="s">
        <v>39</v>
      </c>
      <c r="O15" s="115"/>
      <c r="P15" s="116" t="s">
        <v>40</v>
      </c>
      <c r="Q15" s="117">
        <f>M15+O15</f>
        <v>0</v>
      </c>
    </row>
    <row r="16" spans="2:17" ht="17.25" thickBot="1">
      <c r="K16" s="155"/>
      <c r="L16" s="118" t="s">
        <v>41</v>
      </c>
      <c r="M16" s="119">
        <f>Q8+Q9+Q12+Q13+Q14</f>
        <v>2.0975108000000002</v>
      </c>
      <c r="N16" s="120" t="s">
        <v>42</v>
      </c>
      <c r="O16" s="119">
        <v>0</v>
      </c>
      <c r="P16" s="120" t="s">
        <v>43</v>
      </c>
      <c r="Q16" s="121">
        <f>M16+O16</f>
        <v>2.0975108000000002</v>
      </c>
    </row>
    <row r="17" spans="11:17" ht="17.25" thickBot="1">
      <c r="K17" s="151"/>
      <c r="L17" s="122" t="s">
        <v>43</v>
      </c>
      <c r="M17" s="123"/>
      <c r="N17" s="123"/>
      <c r="O17" s="123"/>
      <c r="P17" s="124"/>
      <c r="Q17" s="125">
        <f>Q15+Q16</f>
        <v>2.0975108000000002</v>
      </c>
    </row>
    <row r="18" spans="11:17" ht="15.75">
      <c r="K18" s="153"/>
    </row>
    <row r="19" spans="11:17" ht="17.25" thickBot="1">
      <c r="K19" s="151"/>
    </row>
    <row r="20" spans="11:17" ht="17.25" thickBot="1">
      <c r="K20" s="150"/>
      <c r="L20" s="131" t="s">
        <v>30</v>
      </c>
      <c r="M20" s="132" t="s">
        <v>11</v>
      </c>
      <c r="N20" s="132" t="s">
        <v>31</v>
      </c>
      <c r="O20" s="132" t="s">
        <v>10</v>
      </c>
      <c r="P20" s="132" t="s">
        <v>32</v>
      </c>
      <c r="Q20" s="133" t="s">
        <v>9</v>
      </c>
    </row>
    <row r="21" spans="11:17" ht="32.25" thickBot="1">
      <c r="K21" s="150"/>
      <c r="L21" s="134">
        <v>88316</v>
      </c>
      <c r="M21" s="135" t="s">
        <v>45</v>
      </c>
      <c r="N21" s="136" t="s">
        <v>46</v>
      </c>
      <c r="O21" s="137">
        <f>M33</f>
        <v>2.0975108000000002</v>
      </c>
      <c r="P21" s="137">
        <v>1.49</v>
      </c>
      <c r="Q21" s="138">
        <f>O21+P21</f>
        <v>3.5875108000000004</v>
      </c>
    </row>
    <row r="22" spans="11:17" ht="33.75" thickBot="1">
      <c r="K22" s="150"/>
      <c r="L22" s="143" t="s">
        <v>33</v>
      </c>
      <c r="M22" s="144" t="s">
        <v>11</v>
      </c>
      <c r="N22" s="144" t="s">
        <v>31</v>
      </c>
      <c r="O22" s="144" t="s">
        <v>34</v>
      </c>
      <c r="P22" s="144" t="s">
        <v>35</v>
      </c>
      <c r="Q22" s="145" t="s">
        <v>36</v>
      </c>
    </row>
    <row r="23" spans="11:17" ht="33">
      <c r="K23" s="154"/>
      <c r="L23" s="139">
        <v>88236</v>
      </c>
      <c r="M23" s="140" t="s">
        <v>59</v>
      </c>
      <c r="N23" s="141" t="s">
        <v>37</v>
      </c>
      <c r="O23" s="141">
        <v>1</v>
      </c>
      <c r="P23" s="157">
        <f>Q57</f>
        <v>0.19111</v>
      </c>
      <c r="Q23" s="142">
        <f t="shared" ref="Q23:Q29" si="1">O23*P23</f>
        <v>0.19111</v>
      </c>
    </row>
    <row r="24" spans="11:17" ht="16.5">
      <c r="K24" s="154"/>
      <c r="L24" s="126">
        <v>88237</v>
      </c>
      <c r="M24" s="106" t="s">
        <v>52</v>
      </c>
      <c r="N24" s="107" t="s">
        <v>37</v>
      </c>
      <c r="O24" s="141">
        <v>1</v>
      </c>
      <c r="P24" s="147">
        <f>Q46</f>
        <v>1.0564008</v>
      </c>
      <c r="Q24" s="110">
        <f t="shared" si="1"/>
        <v>1.0564008</v>
      </c>
    </row>
    <row r="25" spans="11:17" ht="16.5">
      <c r="K25" s="158"/>
      <c r="L25" s="126">
        <v>6111</v>
      </c>
      <c r="M25" s="106" t="s">
        <v>68</v>
      </c>
      <c r="N25" s="107" t="s">
        <v>37</v>
      </c>
      <c r="O25" s="141">
        <v>1</v>
      </c>
      <c r="P25" s="107">
        <v>9.84</v>
      </c>
      <c r="Q25" s="110">
        <f t="shared" si="1"/>
        <v>9.84</v>
      </c>
    </row>
    <row r="26" spans="11:17" ht="33">
      <c r="L26" s="126">
        <v>37370</v>
      </c>
      <c r="M26" s="106" t="s">
        <v>65</v>
      </c>
      <c r="N26" s="107" t="s">
        <v>37</v>
      </c>
      <c r="O26" s="141">
        <v>1</v>
      </c>
      <c r="P26" s="107">
        <v>1.96</v>
      </c>
      <c r="Q26" s="110">
        <f t="shared" si="1"/>
        <v>1.96</v>
      </c>
    </row>
    <row r="27" spans="11:17" ht="33">
      <c r="L27" s="126">
        <v>37371</v>
      </c>
      <c r="M27" s="106" t="s">
        <v>64</v>
      </c>
      <c r="N27" s="107" t="s">
        <v>37</v>
      </c>
      <c r="O27" s="141">
        <v>1</v>
      </c>
      <c r="P27" s="107">
        <v>0.72</v>
      </c>
      <c r="Q27" s="110">
        <f t="shared" si="1"/>
        <v>0.72</v>
      </c>
    </row>
    <row r="28" spans="11:17" ht="33">
      <c r="L28" s="126">
        <v>37372</v>
      </c>
      <c r="M28" s="106" t="s">
        <v>66</v>
      </c>
      <c r="N28" s="107" t="s">
        <v>37</v>
      </c>
      <c r="O28" s="141">
        <v>1</v>
      </c>
      <c r="P28" s="109">
        <v>0.09</v>
      </c>
      <c r="Q28" s="110">
        <f t="shared" si="1"/>
        <v>0.09</v>
      </c>
    </row>
    <row r="29" spans="11:17" ht="16.5" customHeight="1">
      <c r="L29" s="126">
        <v>37373</v>
      </c>
      <c r="M29" s="106" t="s">
        <v>67</v>
      </c>
      <c r="N29" s="107" t="s">
        <v>37</v>
      </c>
      <c r="O29" s="141">
        <v>1</v>
      </c>
      <c r="P29" s="109">
        <v>0.04</v>
      </c>
      <c r="Q29" s="110">
        <f t="shared" si="1"/>
        <v>0.04</v>
      </c>
    </row>
    <row r="30" spans="11:17" ht="16.5">
      <c r="L30" s="126"/>
      <c r="M30" s="106"/>
      <c r="N30" s="107"/>
      <c r="O30" s="108"/>
      <c r="P30" s="109"/>
      <c r="Q30" s="110"/>
    </row>
    <row r="31" spans="11:17" ht="16.5">
      <c r="L31" s="146"/>
      <c r="M31" s="112"/>
      <c r="N31" s="112"/>
      <c r="O31" s="112"/>
      <c r="P31" s="112"/>
      <c r="Q31" s="113"/>
    </row>
    <row r="32" spans="11:17" ht="16.5">
      <c r="L32" s="114" t="s">
        <v>38</v>
      </c>
      <c r="M32" s="115"/>
      <c r="N32" s="116" t="s">
        <v>39</v>
      </c>
      <c r="O32" s="115"/>
      <c r="P32" s="116" t="s">
        <v>40</v>
      </c>
      <c r="Q32" s="117">
        <f>M32+O32</f>
        <v>0</v>
      </c>
    </row>
    <row r="33" spans="12:17" ht="17.25" thickBot="1">
      <c r="L33" s="118" t="s">
        <v>41</v>
      </c>
      <c r="M33" s="119">
        <f>Q23+Q24+Q27+Q28+Q29+Q30</f>
        <v>2.0975108000000002</v>
      </c>
      <c r="N33" s="120" t="s">
        <v>42</v>
      </c>
      <c r="O33" s="119">
        <v>0</v>
      </c>
      <c r="P33" s="120" t="s">
        <v>43</v>
      </c>
      <c r="Q33" s="121">
        <f>M33+O33</f>
        <v>2.0975108000000002</v>
      </c>
    </row>
    <row r="34" spans="12:17" ht="17.25" thickBot="1">
      <c r="L34" s="122" t="s">
        <v>43</v>
      </c>
      <c r="M34" s="123"/>
      <c r="N34" s="123"/>
      <c r="O34" s="123"/>
      <c r="P34" s="124"/>
      <c r="Q34" s="125">
        <f>Q32+Q33</f>
        <v>2.0975108000000002</v>
      </c>
    </row>
    <row r="36" spans="12:17" ht="13.5" thickBot="1"/>
    <row r="37" spans="12:17" ht="17.25" thickBot="1">
      <c r="L37" s="131" t="s">
        <v>30</v>
      </c>
      <c r="M37" s="132" t="s">
        <v>11</v>
      </c>
      <c r="N37" s="132" t="s">
        <v>31</v>
      </c>
      <c r="O37" s="132" t="s">
        <v>10</v>
      </c>
      <c r="P37" s="132" t="s">
        <v>32</v>
      </c>
      <c r="Q37" s="133" t="s">
        <v>9</v>
      </c>
    </row>
    <row r="38" spans="12:17" ht="16.5" thickBot="1">
      <c r="L38" s="134">
        <v>88237</v>
      </c>
      <c r="M38" s="135" t="s">
        <v>53</v>
      </c>
      <c r="N38" s="136" t="s">
        <v>37</v>
      </c>
      <c r="O38" s="137">
        <f>M45</f>
        <v>1.0564008</v>
      </c>
      <c r="P38" s="137">
        <v>1.49</v>
      </c>
      <c r="Q38" s="138">
        <f>O38+P38</f>
        <v>2.5464007999999998</v>
      </c>
    </row>
    <row r="39" spans="12:17" ht="33.75" thickBot="1">
      <c r="L39" s="143" t="s">
        <v>33</v>
      </c>
      <c r="M39" s="144" t="s">
        <v>11</v>
      </c>
      <c r="N39" s="144" t="s">
        <v>31</v>
      </c>
      <c r="O39" s="144" t="s">
        <v>34</v>
      </c>
      <c r="P39" s="144" t="s">
        <v>35</v>
      </c>
      <c r="Q39" s="145" t="s">
        <v>36</v>
      </c>
    </row>
    <row r="40" spans="12:17" ht="16.5">
      <c r="L40" s="139">
        <v>12892</v>
      </c>
      <c r="M40" s="140" t="s">
        <v>55</v>
      </c>
      <c r="N40" s="141" t="s">
        <v>54</v>
      </c>
      <c r="O40" s="141">
        <v>1.38E-2</v>
      </c>
      <c r="P40" s="141">
        <v>8.9</v>
      </c>
      <c r="Q40" s="110">
        <f>O40*P40</f>
        <v>0.12282</v>
      </c>
    </row>
    <row r="41" spans="12:17" ht="33">
      <c r="L41" s="139">
        <v>12893</v>
      </c>
      <c r="M41" s="140" t="s">
        <v>56</v>
      </c>
      <c r="N41" s="141" t="s">
        <v>54</v>
      </c>
      <c r="O41" s="141">
        <v>1.38E-2</v>
      </c>
      <c r="P41" s="141">
        <v>33.270000000000003</v>
      </c>
      <c r="Q41" s="110">
        <f>O41*P41</f>
        <v>0.45912600000000003</v>
      </c>
    </row>
    <row r="42" spans="12:17" ht="16.5">
      <c r="L42" s="105">
        <v>12894</v>
      </c>
      <c r="M42" s="106" t="s">
        <v>57</v>
      </c>
      <c r="N42" s="107" t="s">
        <v>31</v>
      </c>
      <c r="O42" s="108">
        <v>1.338E-2</v>
      </c>
      <c r="P42" s="109">
        <v>23.73</v>
      </c>
      <c r="Q42" s="110">
        <f>O42*P42</f>
        <v>0.3175074</v>
      </c>
    </row>
    <row r="43" spans="12:17" ht="16.5">
      <c r="L43" s="111">
        <v>12895</v>
      </c>
      <c r="M43" s="112" t="s">
        <v>58</v>
      </c>
      <c r="N43" s="112" t="s">
        <v>31</v>
      </c>
      <c r="O43" s="108">
        <v>1.338E-2</v>
      </c>
      <c r="P43" s="149">
        <v>11.73</v>
      </c>
      <c r="Q43" s="110">
        <f>O43*P43</f>
        <v>0.15694739999999999</v>
      </c>
    </row>
    <row r="44" spans="12:17" ht="16.5">
      <c r="L44" s="114" t="s">
        <v>38</v>
      </c>
      <c r="M44" s="115"/>
      <c r="N44" s="116" t="s">
        <v>39</v>
      </c>
      <c r="O44" s="115"/>
      <c r="P44" s="116" t="s">
        <v>40</v>
      </c>
      <c r="Q44" s="117">
        <f>M44+O44</f>
        <v>0</v>
      </c>
    </row>
    <row r="45" spans="12:17" ht="17.25" thickBot="1">
      <c r="L45" s="118" t="s">
        <v>41</v>
      </c>
      <c r="M45" s="119">
        <f>Q40+Q41+Q42+Q43</f>
        <v>1.0564008</v>
      </c>
      <c r="N45" s="120" t="s">
        <v>42</v>
      </c>
      <c r="O45" s="119">
        <v>0</v>
      </c>
      <c r="P45" s="120" t="s">
        <v>43</v>
      </c>
      <c r="Q45" s="121">
        <f>M45+O45</f>
        <v>1.0564008</v>
      </c>
    </row>
    <row r="46" spans="12:17" ht="17.25" thickBot="1">
      <c r="L46" s="191" t="s">
        <v>43</v>
      </c>
      <c r="M46" s="192"/>
      <c r="N46" s="192"/>
      <c r="O46" s="192"/>
      <c r="P46" s="193"/>
      <c r="Q46" s="125">
        <f>Q44+Q45</f>
        <v>1.0564008</v>
      </c>
    </row>
    <row r="48" spans="12:17" ht="13.5" thickBot="1"/>
    <row r="49" spans="12:17" ht="17.25" thickBot="1">
      <c r="L49" s="131" t="s">
        <v>30</v>
      </c>
      <c r="M49" s="132" t="s">
        <v>11</v>
      </c>
      <c r="N49" s="132" t="s">
        <v>31</v>
      </c>
      <c r="O49" s="132" t="s">
        <v>10</v>
      </c>
      <c r="P49" s="132" t="s">
        <v>32</v>
      </c>
      <c r="Q49" s="133" t="s">
        <v>9</v>
      </c>
    </row>
    <row r="50" spans="12:17" ht="32.25" thickBot="1">
      <c r="L50" s="134">
        <v>88236</v>
      </c>
      <c r="M50" s="135" t="s">
        <v>59</v>
      </c>
      <c r="N50" s="136" t="s">
        <v>37</v>
      </c>
      <c r="O50" s="137">
        <f>M56</f>
        <v>0.19111</v>
      </c>
      <c r="P50" s="137">
        <v>1.49</v>
      </c>
      <c r="Q50" s="138">
        <f>O50+P50</f>
        <v>1.6811099999999999</v>
      </c>
    </row>
    <row r="51" spans="12:17" ht="33.75" thickBot="1">
      <c r="L51" s="143" t="s">
        <v>33</v>
      </c>
      <c r="M51" s="144" t="s">
        <v>11</v>
      </c>
      <c r="N51" s="144" t="s">
        <v>31</v>
      </c>
      <c r="O51" s="144" t="s">
        <v>34</v>
      </c>
      <c r="P51" s="144" t="s">
        <v>35</v>
      </c>
      <c r="Q51" s="145" t="s">
        <v>36</v>
      </c>
    </row>
    <row r="52" spans="12:17" ht="16.5">
      <c r="L52" s="139">
        <v>10</v>
      </c>
      <c r="M52" s="140" t="s">
        <v>60</v>
      </c>
      <c r="N52" s="141" t="s">
        <v>31</v>
      </c>
      <c r="O52" s="141">
        <v>2.8999999999999998E-3</v>
      </c>
      <c r="P52" s="141">
        <v>8.9</v>
      </c>
      <c r="Q52" s="110">
        <f>O52*P52</f>
        <v>2.581E-2</v>
      </c>
    </row>
    <row r="53" spans="12:17" ht="33">
      <c r="L53" s="139">
        <v>2709</v>
      </c>
      <c r="M53" s="140" t="s">
        <v>61</v>
      </c>
      <c r="N53" s="141" t="s">
        <v>31</v>
      </c>
      <c r="O53" s="141">
        <v>2.8999999999999998E-3</v>
      </c>
      <c r="P53" s="141">
        <v>33.270000000000003</v>
      </c>
      <c r="Q53" s="110">
        <f>O53*P53</f>
        <v>9.6482999999999999E-2</v>
      </c>
    </row>
    <row r="54" spans="12:17" ht="33">
      <c r="L54" s="126">
        <v>2711</v>
      </c>
      <c r="M54" s="106" t="s">
        <v>62</v>
      </c>
      <c r="N54" s="107" t="s">
        <v>31</v>
      </c>
      <c r="O54" s="141">
        <v>2.8999999999999998E-3</v>
      </c>
      <c r="P54" s="109">
        <v>23.73</v>
      </c>
      <c r="Q54" s="110">
        <f>O54*P54</f>
        <v>6.8817000000000003E-2</v>
      </c>
    </row>
    <row r="55" spans="12:17" ht="16.5">
      <c r="L55" s="114" t="s">
        <v>38</v>
      </c>
      <c r="M55" s="115"/>
      <c r="N55" s="116" t="s">
        <v>39</v>
      </c>
      <c r="O55" s="115"/>
      <c r="P55" s="116" t="s">
        <v>40</v>
      </c>
      <c r="Q55" s="117">
        <f>M55+O55</f>
        <v>0</v>
      </c>
    </row>
    <row r="56" spans="12:17" ht="17.25" thickBot="1">
      <c r="L56" s="118" t="s">
        <v>41</v>
      </c>
      <c r="M56" s="119">
        <f>Q52+Q53+Q54</f>
        <v>0.19111</v>
      </c>
      <c r="N56" s="120" t="s">
        <v>42</v>
      </c>
      <c r="O56" s="119">
        <v>0</v>
      </c>
      <c r="P56" s="120" t="s">
        <v>43</v>
      </c>
      <c r="Q56" s="121">
        <f>M56+O56</f>
        <v>0.19111</v>
      </c>
    </row>
    <row r="57" spans="12:17" ht="17.25" thickBot="1">
      <c r="L57" s="191" t="s">
        <v>43</v>
      </c>
      <c r="M57" s="192"/>
      <c r="N57" s="192"/>
      <c r="O57" s="192"/>
      <c r="P57" s="193"/>
      <c r="Q57" s="125">
        <f>Q55+Q56</f>
        <v>0.19111</v>
      </c>
    </row>
  </sheetData>
  <mergeCells count="3">
    <mergeCell ref="L57:P57"/>
    <mergeCell ref="L46:P46"/>
    <mergeCell ref="B14:F14"/>
  </mergeCells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Planilha orçamentária</vt:lpstr>
      <vt:lpstr>Cronograma</vt:lpstr>
      <vt:lpstr>Composições</vt:lpstr>
      <vt:lpstr>Cronograma!Area_de_impressao</vt:lpstr>
      <vt:lpstr>'Planilha orçamentária'!Area_de_impressao</vt:lpstr>
      <vt:lpstr>Cronograma!Titulos_de_impressao</vt:lpstr>
      <vt:lpstr>'Planilha orçamentária'!Titulos_de_impressao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2015-07-02T13:44:22Z</cp:lastPrinted>
  <dcterms:created xsi:type="dcterms:W3CDTF">2009-10-15T12:59:53Z</dcterms:created>
  <dcterms:modified xsi:type="dcterms:W3CDTF">2015-07-17T16:58:47Z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-347808054</vt:i4>
  </property>
  <property fmtid="{D5CDD505-2E9C-101B-9397-08002B2CF9AE}" pid="3" name="_NewReviewCycle">
    <vt:lpwstr/>
  </property>
  <property fmtid="{D5CDD505-2E9C-101B-9397-08002B2CF9AE}" pid="4" name="_EmailSubject">
    <vt:lpwstr>Cronograma fisico-financeiro e planilha orçamentária semáforos</vt:lpwstr>
  </property>
  <property fmtid="{D5CDD505-2E9C-101B-9397-08002B2CF9AE}" pid="5" name="_AuthorEmail">
    <vt:lpwstr>cmaronesi@terra.com.br</vt:lpwstr>
  </property>
  <property fmtid="{D5CDD505-2E9C-101B-9397-08002B2CF9AE}" pid="6" name="_AuthorEmailDisplayName">
    <vt:lpwstr>Geraldo C Maronesi</vt:lpwstr>
  </property>
  <property fmtid="{D5CDD505-2E9C-101B-9397-08002B2CF9AE}" pid="7" name="_ReviewingToolsShownOnce">
    <vt:lpwstr/>
  </property>
</Properties>
</file>